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INV1\w0312pus\Plocha\VZ\PODLIMIT\2023\Zateplení obvod pláště BD Abramovova 10\"/>
    </mc:Choice>
  </mc:AlternateContent>
  <bookViews>
    <workbookView xWindow="0" yWindow="0" windowWidth="28800" windowHeight="11700" firstSheet="1" activeTab="1"/>
  </bookViews>
  <sheets>
    <sheet name="Rekapitulace stavby" sheetId="1" state="veryHidden" r:id="rId1"/>
    <sheet name="1 - BD Abramovova č.1588-..." sheetId="2" r:id="rId2"/>
  </sheets>
  <definedNames>
    <definedName name="_xlnm._FilterDatabase" localSheetId="1" hidden="1">'1 - BD Abramovova č.1588-...'!$C$145:$K$769</definedName>
    <definedName name="_xlnm.Print_Titles" localSheetId="1">'1 - BD Abramovova č.1588-...'!$145:$145</definedName>
    <definedName name="_xlnm.Print_Titles" localSheetId="0">'Rekapitulace stavby'!$92:$92</definedName>
    <definedName name="_xlnm.Print_Area" localSheetId="1">'1 - BD Abramovova č.1588-...'!$C$4:$J$76,'1 - BD Abramovova č.1588-...'!$C$135:$J$769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769" i="2"/>
  <c r="BH769" i="2"/>
  <c r="BG769" i="2"/>
  <c r="BE769" i="2"/>
  <c r="T769" i="2"/>
  <c r="T768" i="2"/>
  <c r="R769" i="2"/>
  <c r="R768" i="2" s="1"/>
  <c r="P769" i="2"/>
  <c r="P768" i="2"/>
  <c r="BI767" i="2"/>
  <c r="BH767" i="2"/>
  <c r="BG767" i="2"/>
  <c r="BE767" i="2"/>
  <c r="T767" i="2"/>
  <c r="T766" i="2" s="1"/>
  <c r="R767" i="2"/>
  <c r="R766" i="2"/>
  <c r="P767" i="2"/>
  <c r="P766" i="2" s="1"/>
  <c r="BI765" i="2"/>
  <c r="BH765" i="2"/>
  <c r="BG765" i="2"/>
  <c r="BE765" i="2"/>
  <c r="T765" i="2"/>
  <c r="R765" i="2"/>
  <c r="P765" i="2"/>
  <c r="BI764" i="2"/>
  <c r="BH764" i="2"/>
  <c r="BG764" i="2"/>
  <c r="BE764" i="2"/>
  <c r="T764" i="2"/>
  <c r="R764" i="2"/>
  <c r="P764" i="2"/>
  <c r="BI762" i="2"/>
  <c r="BH762" i="2"/>
  <c r="BG762" i="2"/>
  <c r="BE762" i="2"/>
  <c r="T762" i="2"/>
  <c r="T761" i="2" s="1"/>
  <c r="R762" i="2"/>
  <c r="R761" i="2"/>
  <c r="P762" i="2"/>
  <c r="P761" i="2" s="1"/>
  <c r="BI760" i="2"/>
  <c r="BH760" i="2"/>
  <c r="BG760" i="2"/>
  <c r="BE760" i="2"/>
  <c r="T760" i="2"/>
  <c r="T759" i="2"/>
  <c r="R760" i="2"/>
  <c r="R759" i="2" s="1"/>
  <c r="P760" i="2"/>
  <c r="P759" i="2"/>
  <c r="BI757" i="2"/>
  <c r="BH757" i="2"/>
  <c r="BG757" i="2"/>
  <c r="BE757" i="2"/>
  <c r="T757" i="2"/>
  <c r="R757" i="2"/>
  <c r="P757" i="2"/>
  <c r="BI750" i="2"/>
  <c r="BH750" i="2"/>
  <c r="BG750" i="2"/>
  <c r="BE750" i="2"/>
  <c r="T750" i="2"/>
  <c r="R750" i="2"/>
  <c r="P750" i="2"/>
  <c r="BI748" i="2"/>
  <c r="BH748" i="2"/>
  <c r="BG748" i="2"/>
  <c r="BE748" i="2"/>
  <c r="T748" i="2"/>
  <c r="R748" i="2"/>
  <c r="P748" i="2"/>
  <c r="BI746" i="2"/>
  <c r="BH746" i="2"/>
  <c r="BG746" i="2"/>
  <c r="BE746" i="2"/>
  <c r="T746" i="2"/>
  <c r="R746" i="2"/>
  <c r="P746" i="2"/>
  <c r="BI740" i="2"/>
  <c r="BH740" i="2"/>
  <c r="BG740" i="2"/>
  <c r="BE740" i="2"/>
  <c r="T740" i="2"/>
  <c r="R740" i="2"/>
  <c r="P740" i="2"/>
  <c r="BI738" i="2"/>
  <c r="BH738" i="2"/>
  <c r="BG738" i="2"/>
  <c r="BE738" i="2"/>
  <c r="T738" i="2"/>
  <c r="R738" i="2"/>
  <c r="P738" i="2"/>
  <c r="BI737" i="2"/>
  <c r="BH737" i="2"/>
  <c r="BG737" i="2"/>
  <c r="BE737" i="2"/>
  <c r="T737" i="2"/>
  <c r="R737" i="2"/>
  <c r="P737" i="2"/>
  <c r="BI735" i="2"/>
  <c r="BH735" i="2"/>
  <c r="BG735" i="2"/>
  <c r="BE735" i="2"/>
  <c r="T735" i="2"/>
  <c r="R735" i="2"/>
  <c r="P735" i="2"/>
  <c r="BI734" i="2"/>
  <c r="BH734" i="2"/>
  <c r="BG734" i="2"/>
  <c r="BE734" i="2"/>
  <c r="T734" i="2"/>
  <c r="R734" i="2"/>
  <c r="P734" i="2"/>
  <c r="BI733" i="2"/>
  <c r="BH733" i="2"/>
  <c r="BG733" i="2"/>
  <c r="BE733" i="2"/>
  <c r="T733" i="2"/>
  <c r="R733" i="2"/>
  <c r="P733" i="2"/>
  <c r="BI732" i="2"/>
  <c r="BH732" i="2"/>
  <c r="BG732" i="2"/>
  <c r="BE732" i="2"/>
  <c r="T732" i="2"/>
  <c r="R732" i="2"/>
  <c r="P732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9" i="2"/>
  <c r="BH729" i="2"/>
  <c r="BG729" i="2"/>
  <c r="BE729" i="2"/>
  <c r="T729" i="2"/>
  <c r="R729" i="2"/>
  <c r="P729" i="2"/>
  <c r="BI728" i="2"/>
  <c r="BH728" i="2"/>
  <c r="BG728" i="2"/>
  <c r="BE728" i="2"/>
  <c r="T728" i="2"/>
  <c r="R728" i="2"/>
  <c r="P728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5" i="2"/>
  <c r="BH725" i="2"/>
  <c r="BG725" i="2"/>
  <c r="BE725" i="2"/>
  <c r="T725" i="2"/>
  <c r="R725" i="2"/>
  <c r="P725" i="2"/>
  <c r="BI724" i="2"/>
  <c r="BH724" i="2"/>
  <c r="BG724" i="2"/>
  <c r="BE724" i="2"/>
  <c r="T724" i="2"/>
  <c r="R724" i="2"/>
  <c r="P724" i="2"/>
  <c r="BI722" i="2"/>
  <c r="BH722" i="2"/>
  <c r="BG722" i="2"/>
  <c r="BE722" i="2"/>
  <c r="T722" i="2"/>
  <c r="R722" i="2"/>
  <c r="P722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9" i="2"/>
  <c r="BH719" i="2"/>
  <c r="BG719" i="2"/>
  <c r="BE719" i="2"/>
  <c r="T719" i="2"/>
  <c r="R719" i="2"/>
  <c r="P719" i="2"/>
  <c r="BI718" i="2"/>
  <c r="BH718" i="2"/>
  <c r="BG718" i="2"/>
  <c r="BE718" i="2"/>
  <c r="T718" i="2"/>
  <c r="R718" i="2"/>
  <c r="P718" i="2"/>
  <c r="BI716" i="2"/>
  <c r="BH716" i="2"/>
  <c r="BG716" i="2"/>
  <c r="BE716" i="2"/>
  <c r="T716" i="2"/>
  <c r="R716" i="2"/>
  <c r="P716" i="2"/>
  <c r="BI714" i="2"/>
  <c r="BH714" i="2"/>
  <c r="BG714" i="2"/>
  <c r="BE714" i="2"/>
  <c r="T714" i="2"/>
  <c r="R714" i="2"/>
  <c r="P714" i="2"/>
  <c r="BI712" i="2"/>
  <c r="BH712" i="2"/>
  <c r="BG712" i="2"/>
  <c r="BE712" i="2"/>
  <c r="T712" i="2"/>
  <c r="R712" i="2"/>
  <c r="P712" i="2"/>
  <c r="BI711" i="2"/>
  <c r="BH711" i="2"/>
  <c r="BG711" i="2"/>
  <c r="BE711" i="2"/>
  <c r="T711" i="2"/>
  <c r="R711" i="2"/>
  <c r="P711" i="2"/>
  <c r="BI710" i="2"/>
  <c r="BH710" i="2"/>
  <c r="BG710" i="2"/>
  <c r="BE710" i="2"/>
  <c r="T710" i="2"/>
  <c r="R710" i="2"/>
  <c r="P710" i="2"/>
  <c r="BI708" i="2"/>
  <c r="BH708" i="2"/>
  <c r="BG708" i="2"/>
  <c r="BE708" i="2"/>
  <c r="T708" i="2"/>
  <c r="R708" i="2"/>
  <c r="P708" i="2"/>
  <c r="BI706" i="2"/>
  <c r="BH706" i="2"/>
  <c r="BG706" i="2"/>
  <c r="BE706" i="2"/>
  <c r="T706" i="2"/>
  <c r="R706" i="2"/>
  <c r="P706" i="2"/>
  <c r="BI704" i="2"/>
  <c r="BH704" i="2"/>
  <c r="BG704" i="2"/>
  <c r="BE704" i="2"/>
  <c r="T704" i="2"/>
  <c r="R704" i="2"/>
  <c r="P704" i="2"/>
  <c r="BI700" i="2"/>
  <c r="BH700" i="2"/>
  <c r="BG700" i="2"/>
  <c r="BE700" i="2"/>
  <c r="T700" i="2"/>
  <c r="R700" i="2"/>
  <c r="P700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6" i="2"/>
  <c r="BH696" i="2"/>
  <c r="BG696" i="2"/>
  <c r="BE696" i="2"/>
  <c r="T696" i="2"/>
  <c r="R696" i="2"/>
  <c r="P696" i="2"/>
  <c r="BI695" i="2"/>
  <c r="BH695" i="2"/>
  <c r="BG695" i="2"/>
  <c r="BE695" i="2"/>
  <c r="T695" i="2"/>
  <c r="R695" i="2"/>
  <c r="P695" i="2"/>
  <c r="BI690" i="2"/>
  <c r="BH690" i="2"/>
  <c r="BG690" i="2"/>
  <c r="BE690" i="2"/>
  <c r="T690" i="2"/>
  <c r="R690" i="2"/>
  <c r="P690" i="2"/>
  <c r="BI688" i="2"/>
  <c r="BH688" i="2"/>
  <c r="BG688" i="2"/>
  <c r="BE688" i="2"/>
  <c r="T688" i="2"/>
  <c r="R688" i="2"/>
  <c r="P688" i="2"/>
  <c r="BI683" i="2"/>
  <c r="BH683" i="2"/>
  <c r="BG683" i="2"/>
  <c r="BE683" i="2"/>
  <c r="T683" i="2"/>
  <c r="R683" i="2"/>
  <c r="P683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61" i="2"/>
  <c r="BH661" i="2"/>
  <c r="BG661" i="2"/>
  <c r="BE661" i="2"/>
  <c r="T661" i="2"/>
  <c r="R661" i="2"/>
  <c r="P661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2" i="2"/>
  <c r="BH652" i="2"/>
  <c r="BG652" i="2"/>
  <c r="BE652" i="2"/>
  <c r="T652" i="2"/>
  <c r="R652" i="2"/>
  <c r="P652" i="2"/>
  <c r="BI647" i="2"/>
  <c r="BH647" i="2"/>
  <c r="BG647" i="2"/>
  <c r="BE647" i="2"/>
  <c r="T647" i="2"/>
  <c r="R647" i="2"/>
  <c r="P647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2" i="2"/>
  <c r="BH642" i="2"/>
  <c r="BG642" i="2"/>
  <c r="BE642" i="2"/>
  <c r="T642" i="2"/>
  <c r="R642" i="2"/>
  <c r="P642" i="2"/>
  <c r="BI641" i="2"/>
  <c r="BH641" i="2"/>
  <c r="BG641" i="2"/>
  <c r="BE641" i="2"/>
  <c r="T641" i="2"/>
  <c r="R641" i="2"/>
  <c r="P641" i="2"/>
  <c r="BI640" i="2"/>
  <c r="BH640" i="2"/>
  <c r="BG640" i="2"/>
  <c r="BE640" i="2"/>
  <c r="T640" i="2"/>
  <c r="R640" i="2"/>
  <c r="P640" i="2"/>
  <c r="BI636" i="2"/>
  <c r="BH636" i="2"/>
  <c r="BG636" i="2"/>
  <c r="BE636" i="2"/>
  <c r="T636" i="2"/>
  <c r="R636" i="2"/>
  <c r="P636" i="2"/>
  <c r="BI635" i="2"/>
  <c r="BH635" i="2"/>
  <c r="BG635" i="2"/>
  <c r="BE635" i="2"/>
  <c r="T635" i="2"/>
  <c r="R635" i="2"/>
  <c r="P635" i="2"/>
  <c r="BI633" i="2"/>
  <c r="BH633" i="2"/>
  <c r="BG633" i="2"/>
  <c r="BE633" i="2"/>
  <c r="T633" i="2"/>
  <c r="R633" i="2"/>
  <c r="P633" i="2"/>
  <c r="BI629" i="2"/>
  <c r="BH629" i="2"/>
  <c r="BG629" i="2"/>
  <c r="BE629" i="2"/>
  <c r="T629" i="2"/>
  <c r="R629" i="2"/>
  <c r="P629" i="2"/>
  <c r="BI627" i="2"/>
  <c r="BH627" i="2"/>
  <c r="BG627" i="2"/>
  <c r="BE627" i="2"/>
  <c r="T627" i="2"/>
  <c r="R627" i="2"/>
  <c r="P627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4" i="2"/>
  <c r="BH614" i="2"/>
  <c r="BG614" i="2"/>
  <c r="BE614" i="2"/>
  <c r="T614" i="2"/>
  <c r="R614" i="2"/>
  <c r="P614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6" i="2"/>
  <c r="BH606" i="2"/>
  <c r="BG606" i="2"/>
  <c r="BE606" i="2"/>
  <c r="T606" i="2"/>
  <c r="R606" i="2"/>
  <c r="P606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598" i="2"/>
  <c r="BH598" i="2"/>
  <c r="BG598" i="2"/>
  <c r="BE598" i="2"/>
  <c r="T598" i="2"/>
  <c r="R598" i="2"/>
  <c r="P598" i="2"/>
  <c r="BI597" i="2"/>
  <c r="BH597" i="2"/>
  <c r="BG597" i="2"/>
  <c r="BE597" i="2"/>
  <c r="T597" i="2"/>
  <c r="R597" i="2"/>
  <c r="P597" i="2"/>
  <c r="BI596" i="2"/>
  <c r="BH596" i="2"/>
  <c r="BG596" i="2"/>
  <c r="BE596" i="2"/>
  <c r="T596" i="2"/>
  <c r="R596" i="2"/>
  <c r="P596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6" i="2"/>
  <c r="BH586" i="2"/>
  <c r="BG586" i="2"/>
  <c r="BE586" i="2"/>
  <c r="T586" i="2"/>
  <c r="R586" i="2"/>
  <c r="P586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1" i="2"/>
  <c r="BH581" i="2"/>
  <c r="BG581" i="2"/>
  <c r="BE581" i="2"/>
  <c r="T581" i="2"/>
  <c r="R581" i="2"/>
  <c r="P581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5" i="2"/>
  <c r="BH575" i="2"/>
  <c r="BG575" i="2"/>
  <c r="BE575" i="2"/>
  <c r="T575" i="2"/>
  <c r="R575" i="2"/>
  <c r="P575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5" i="2"/>
  <c r="BH545" i="2"/>
  <c r="BG545" i="2"/>
  <c r="BE545" i="2"/>
  <c r="T545" i="2"/>
  <c r="R545" i="2"/>
  <c r="P545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4" i="2"/>
  <c r="BH534" i="2"/>
  <c r="BG534" i="2"/>
  <c r="BE534" i="2"/>
  <c r="T534" i="2"/>
  <c r="R534" i="2"/>
  <c r="P534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3" i="2"/>
  <c r="BH523" i="2"/>
  <c r="BG523" i="2"/>
  <c r="BE523" i="2"/>
  <c r="T523" i="2"/>
  <c r="R523" i="2"/>
  <c r="P523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6" i="2"/>
  <c r="BH506" i="2"/>
  <c r="BG506" i="2"/>
  <c r="BE506" i="2"/>
  <c r="T506" i="2"/>
  <c r="R506" i="2"/>
  <c r="P506" i="2"/>
  <c r="BI504" i="2"/>
  <c r="BH504" i="2"/>
  <c r="BG504" i="2"/>
  <c r="BE504" i="2"/>
  <c r="T504" i="2"/>
  <c r="R504" i="2"/>
  <c r="P504" i="2"/>
  <c r="BI502" i="2"/>
  <c r="BH502" i="2"/>
  <c r="BG502" i="2"/>
  <c r="BE502" i="2"/>
  <c r="T502" i="2"/>
  <c r="R502" i="2"/>
  <c r="P502" i="2"/>
  <c r="BI497" i="2"/>
  <c r="BH497" i="2"/>
  <c r="BG497" i="2"/>
  <c r="BE497" i="2"/>
  <c r="T497" i="2"/>
  <c r="R497" i="2"/>
  <c r="P497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T466" i="2"/>
  <c r="R467" i="2"/>
  <c r="R466" i="2" s="1"/>
  <c r="P467" i="2"/>
  <c r="P466" i="2"/>
  <c r="BI465" i="2"/>
  <c r="BH465" i="2"/>
  <c r="BG465" i="2"/>
  <c r="BE465" i="2"/>
  <c r="T465" i="2"/>
  <c r="T464" i="2" s="1"/>
  <c r="R465" i="2"/>
  <c r="R464" i="2"/>
  <c r="P465" i="2"/>
  <c r="P464" i="2" s="1"/>
  <c r="BI463" i="2"/>
  <c r="BH463" i="2"/>
  <c r="BG463" i="2"/>
  <c r="BE463" i="2"/>
  <c r="T463" i="2"/>
  <c r="T462" i="2"/>
  <c r="R463" i="2"/>
  <c r="R462" i="2" s="1"/>
  <c r="P463" i="2"/>
  <c r="P462" i="2"/>
  <c r="BI461" i="2"/>
  <c r="BH461" i="2"/>
  <c r="BG461" i="2"/>
  <c r="BE461" i="2"/>
  <c r="T461" i="2"/>
  <c r="T460" i="2" s="1"/>
  <c r="R461" i="2"/>
  <c r="R460" i="2"/>
  <c r="P461" i="2"/>
  <c r="P460" i="2" s="1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T441" i="2"/>
  <c r="R442" i="2"/>
  <c r="R441" i="2" s="1"/>
  <c r="P442" i="2"/>
  <c r="P441" i="2"/>
  <c r="BI440" i="2"/>
  <c r="BH440" i="2"/>
  <c r="BG440" i="2"/>
  <c r="BE440" i="2"/>
  <c r="T440" i="2"/>
  <c r="R440" i="2"/>
  <c r="P440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6" i="2"/>
  <c r="BH426" i="2"/>
  <c r="BG426" i="2"/>
  <c r="BE426" i="2"/>
  <c r="T426" i="2"/>
  <c r="R426" i="2"/>
  <c r="P426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3" i="2"/>
  <c r="BH413" i="2"/>
  <c r="BG413" i="2"/>
  <c r="BE413" i="2"/>
  <c r="T413" i="2"/>
  <c r="R413" i="2"/>
  <c r="P413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2" i="2"/>
  <c r="BH242" i="2"/>
  <c r="BG242" i="2"/>
  <c r="BE242" i="2"/>
  <c r="T242" i="2"/>
  <c r="R242" i="2"/>
  <c r="P242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28" i="2"/>
  <c r="BH228" i="2"/>
  <c r="BG228" i="2"/>
  <c r="BE228" i="2"/>
  <c r="T228" i="2"/>
  <c r="R228" i="2"/>
  <c r="P228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F142" i="2"/>
  <c r="F140" i="2"/>
  <c r="E138" i="2"/>
  <c r="F89" i="2"/>
  <c r="F87" i="2"/>
  <c r="E85" i="2"/>
  <c r="J22" i="2"/>
  <c r="E22" i="2"/>
  <c r="J143" i="2"/>
  <c r="J21" i="2"/>
  <c r="J19" i="2"/>
  <c r="E19" i="2"/>
  <c r="J142" i="2"/>
  <c r="J18" i="2"/>
  <c r="J16" i="2"/>
  <c r="E16" i="2"/>
  <c r="F143" i="2"/>
  <c r="J15" i="2"/>
  <c r="J10" i="2"/>
  <c r="J87" i="2"/>
  <c r="L90" i="1"/>
  <c r="AM90" i="1"/>
  <c r="AM89" i="1"/>
  <c r="L89" i="1"/>
  <c r="AM87" i="1"/>
  <c r="L87" i="1"/>
  <c r="L85" i="1"/>
  <c r="L84" i="1"/>
  <c r="BK765" i="2"/>
  <c r="BK757" i="2"/>
  <c r="BK729" i="2"/>
  <c r="J720" i="2"/>
  <c r="J708" i="2"/>
  <c r="J675" i="2"/>
  <c r="BK647" i="2"/>
  <c r="J621" i="2"/>
  <c r="BK598" i="2"/>
  <c r="J593" i="2"/>
  <c r="BK588" i="2"/>
  <c r="J575" i="2"/>
  <c r="J564" i="2"/>
  <c r="BK551" i="2"/>
  <c r="J532" i="2"/>
  <c r="BK525" i="2"/>
  <c r="BK506" i="2"/>
  <c r="BK481" i="2"/>
  <c r="BK471" i="2"/>
  <c r="J467" i="2"/>
  <c r="BK461" i="2"/>
  <c r="BK430" i="2"/>
  <c r="BK407" i="2"/>
  <c r="BK397" i="2"/>
  <c r="J378" i="2"/>
  <c r="J364" i="2"/>
  <c r="J352" i="2"/>
  <c r="J343" i="2"/>
  <c r="BK336" i="2"/>
  <c r="J313" i="2"/>
  <c r="J299" i="2"/>
  <c r="BK277" i="2"/>
  <c r="BK250" i="2"/>
  <c r="J234" i="2"/>
  <c r="BK222" i="2"/>
  <c r="BK212" i="2"/>
  <c r="BK180" i="2"/>
  <c r="BK162" i="2"/>
  <c r="AS94" i="1"/>
  <c r="J757" i="2"/>
  <c r="BK740" i="2"/>
  <c r="J731" i="2"/>
  <c r="BK727" i="2"/>
  <c r="J711" i="2"/>
  <c r="BK690" i="2"/>
  <c r="J666" i="2"/>
  <c r="BK652" i="2"/>
  <c r="J640" i="2"/>
  <c r="J627" i="2"/>
  <c r="J610" i="2"/>
  <c r="BK602" i="2"/>
  <c r="BK590" i="2"/>
  <c r="BK581" i="2"/>
  <c r="J573" i="2"/>
  <c r="J560" i="2"/>
  <c r="J551" i="2"/>
  <c r="BK539" i="2"/>
  <c r="J525" i="2"/>
  <c r="BK513" i="2"/>
  <c r="BK504" i="2"/>
  <c r="J493" i="2"/>
  <c r="J489" i="2"/>
  <c r="J476" i="2"/>
  <c r="BK465" i="2"/>
  <c r="J453" i="2"/>
  <c r="BK438" i="2"/>
  <c r="J413" i="2"/>
  <c r="J382" i="2"/>
  <c r="BK367" i="2"/>
  <c r="BK349" i="2"/>
  <c r="J321" i="2"/>
  <c r="J300" i="2"/>
  <c r="J284" i="2"/>
  <c r="J274" i="2"/>
  <c r="BK242" i="2"/>
  <c r="J228" i="2"/>
  <c r="BK204" i="2"/>
  <c r="BK181" i="2"/>
  <c r="BK167" i="2"/>
  <c r="J154" i="2"/>
  <c r="BK738" i="2"/>
  <c r="BK734" i="2"/>
  <c r="BK724" i="2"/>
  <c r="J714" i="2"/>
  <c r="J706" i="2"/>
  <c r="J690" i="2"/>
  <c r="BK656" i="2"/>
  <c r="J644" i="2"/>
  <c r="J636" i="2"/>
  <c r="BK607" i="2"/>
  <c r="J590" i="2"/>
  <c r="BK578" i="2"/>
  <c r="J568" i="2"/>
  <c r="J565" i="2"/>
  <c r="BK561" i="2"/>
  <c r="BK554" i="2"/>
  <c r="J539" i="2"/>
  <c r="BK531" i="2"/>
  <c r="BK518" i="2"/>
  <c r="J482" i="2"/>
  <c r="BK475" i="2"/>
  <c r="BK458" i="2"/>
  <c r="J440" i="2"/>
  <c r="BK406" i="2"/>
  <c r="J397" i="2"/>
  <c r="BK381" i="2"/>
  <c r="BK365" i="2"/>
  <c r="J361" i="2"/>
  <c r="BK353" i="2"/>
  <c r="BK343" i="2"/>
  <c r="J319" i="2"/>
  <c r="BK282" i="2"/>
  <c r="J275" i="2"/>
  <c r="BK271" i="2"/>
  <c r="J259" i="2"/>
  <c r="BK223" i="2"/>
  <c r="J211" i="2"/>
  <c r="J194" i="2"/>
  <c r="J179" i="2"/>
  <c r="BK165" i="2"/>
  <c r="J156" i="2"/>
  <c r="BK764" i="2"/>
  <c r="J732" i="2"/>
  <c r="J724" i="2"/>
  <c r="BK718" i="2"/>
  <c r="BK708" i="2"/>
  <c r="J688" i="2"/>
  <c r="BK653" i="2"/>
  <c r="J635" i="2"/>
  <c r="J618" i="2"/>
  <c r="BK610" i="2"/>
  <c r="J606" i="2"/>
  <c r="J595" i="2"/>
  <c r="BK586" i="2"/>
  <c r="BK580" i="2"/>
  <c r="BK565" i="2"/>
  <c r="BK556" i="2"/>
  <c r="J547" i="2"/>
  <c r="BK534" i="2"/>
  <c r="J513" i="2"/>
  <c r="J491" i="2"/>
  <c r="BK484" i="2"/>
  <c r="J472" i="2"/>
  <c r="BK455" i="2"/>
  <c r="J438" i="2"/>
  <c r="J431" i="2"/>
  <c r="J403" i="2"/>
  <c r="J384" i="2"/>
  <c r="J367" i="2"/>
  <c r="BK351" i="2"/>
  <c r="BK344" i="2"/>
  <c r="J332" i="2"/>
  <c r="J315" i="2"/>
  <c r="BK297" i="2"/>
  <c r="BK272" i="2"/>
  <c r="BK257" i="2"/>
  <c r="J250" i="2"/>
  <c r="BK224" i="2"/>
  <c r="BK217" i="2"/>
  <c r="J197" i="2"/>
  <c r="J180" i="2"/>
  <c r="BK154" i="2"/>
  <c r="BK769" i="2"/>
  <c r="J746" i="2"/>
  <c r="J733" i="2"/>
  <c r="J722" i="2"/>
  <c r="J710" i="2"/>
  <c r="J704" i="2"/>
  <c r="BK654" i="2"/>
  <c r="J623" i="2"/>
  <c r="BK612" i="2"/>
  <c r="BK596" i="2"/>
  <c r="J591" i="2"/>
  <c r="J581" i="2"/>
  <c r="BK575" i="2"/>
  <c r="J561" i="2"/>
  <c r="BK549" i="2"/>
  <c r="BK537" i="2"/>
  <c r="J527" i="2"/>
  <c r="BK494" i="2"/>
  <c r="J484" i="2"/>
  <c r="J475" i="2"/>
  <c r="BK470" i="2"/>
  <c r="J465" i="2"/>
  <c r="J449" i="2"/>
  <c r="J421" i="2"/>
  <c r="J406" i="2"/>
  <c r="BK386" i="2"/>
  <c r="BK370" i="2"/>
  <c r="BK360" i="2"/>
  <c r="J349" i="2"/>
  <c r="BK341" i="2"/>
  <c r="BK319" i="2"/>
  <c r="J281" i="2"/>
  <c r="J263" i="2"/>
  <c r="BK251" i="2"/>
  <c r="J237" i="2"/>
  <c r="J223" i="2"/>
  <c r="J217" i="2"/>
  <c r="BK183" i="2"/>
  <c r="J167" i="2"/>
  <c r="BK151" i="2"/>
  <c r="BK760" i="2"/>
  <c r="BK746" i="2"/>
  <c r="J738" i="2"/>
  <c r="BK732" i="2"/>
  <c r="J728" i="2"/>
  <c r="J716" i="2"/>
  <c r="J698" i="2"/>
  <c r="BK671" i="2"/>
  <c r="J656" i="2"/>
  <c r="BK644" i="2"/>
  <c r="J633" i="2"/>
  <c r="BK617" i="2"/>
  <c r="BK604" i="2"/>
  <c r="J594" i="2"/>
  <c r="BK587" i="2"/>
  <c r="J578" i="2"/>
  <c r="BK568" i="2"/>
  <c r="BK558" i="2"/>
  <c r="J542" i="2"/>
  <c r="J530" i="2"/>
  <c r="BK519" i="2"/>
  <c r="J509" i="2"/>
  <c r="J497" i="2"/>
  <c r="BK491" i="2"/>
  <c r="BK483" i="2"/>
  <c r="J471" i="2"/>
  <c r="J458" i="2"/>
  <c r="BK447" i="2"/>
  <c r="J436" i="2"/>
  <c r="J432" i="2"/>
  <c r="BK384" i="2"/>
  <c r="J365" i="2"/>
  <c r="J350" i="2"/>
  <c r="J322" i="2"/>
  <c r="BK307" i="2"/>
  <c r="BK293" i="2"/>
  <c r="BK275" i="2"/>
  <c r="BK263" i="2"/>
  <c r="BK236" i="2"/>
  <c r="BK219" i="2"/>
  <c r="J203" i="2"/>
  <c r="BK177" i="2"/>
  <c r="BK171" i="2"/>
  <c r="BK157" i="2"/>
  <c r="J740" i="2"/>
  <c r="J730" i="2"/>
  <c r="BK720" i="2"/>
  <c r="BK704" i="2"/>
  <c r="BK695" i="2"/>
  <c r="J664" i="2"/>
  <c r="BK645" i="2"/>
  <c r="J641" i="2"/>
  <c r="BK609" i="2"/>
  <c r="BK605" i="2"/>
  <c r="BK589" i="2"/>
  <c r="J577" i="2"/>
  <c r="J567" i="2"/>
  <c r="BK564" i="2"/>
  <c r="J559" i="2"/>
  <c r="J556" i="2"/>
  <c r="J543" i="2"/>
  <c r="BK532" i="2"/>
  <c r="J526" i="2"/>
  <c r="J485" i="2"/>
  <c r="J478" i="2"/>
  <c r="BK463" i="2"/>
  <c r="BK453" i="2"/>
  <c r="BK421" i="2"/>
  <c r="BK392" i="2"/>
  <c r="J370" i="2"/>
  <c r="BK364" i="2"/>
  <c r="BK355" i="2"/>
  <c r="J351" i="2"/>
  <c r="BK332" i="2"/>
  <c r="BK309" i="2"/>
  <c r="J277" i="2"/>
  <c r="J268" i="2"/>
  <c r="BK261" i="2"/>
  <c r="J236" i="2"/>
  <c r="J212" i="2"/>
  <c r="BK197" i="2"/>
  <c r="J183" i="2"/>
  <c r="J169" i="2"/>
  <c r="BK159" i="2"/>
  <c r="J767" i="2"/>
  <c r="J760" i="2"/>
  <c r="J726" i="2"/>
  <c r="BK719" i="2"/>
  <c r="BK710" i="2"/>
  <c r="BK696" i="2"/>
  <c r="J671" i="2"/>
  <c r="J652" i="2"/>
  <c r="BK633" i="2"/>
  <c r="BK614" i="2"/>
  <c r="J607" i="2"/>
  <c r="J596" i="2"/>
  <c r="J588" i="2"/>
  <c r="J583" i="2"/>
  <c r="J569" i="2"/>
  <c r="BK559" i="2"/>
  <c r="J549" i="2"/>
  <c r="BK543" i="2"/>
  <c r="J528" i="2"/>
  <c r="J511" i="2"/>
  <c r="BK493" i="2"/>
  <c r="J483" i="2"/>
  <c r="BK467" i="2"/>
  <c r="BK445" i="2"/>
  <c r="BK437" i="2"/>
  <c r="J426" i="2"/>
  <c r="J390" i="2"/>
  <c r="J380" i="2"/>
  <c r="BK361" i="2"/>
  <c r="BK350" i="2"/>
  <c r="J341" i="2"/>
  <c r="J334" i="2"/>
  <c r="BK321" i="2"/>
  <c r="J309" i="2"/>
  <c r="BK284" i="2"/>
  <c r="BK268" i="2"/>
  <c r="BK249" i="2"/>
  <c r="J222" i="2"/>
  <c r="BK211" i="2"/>
  <c r="J204" i="2"/>
  <c r="J171" i="2"/>
  <c r="BK156" i="2"/>
  <c r="BK762" i="2"/>
  <c r="J734" i="2"/>
  <c r="J725" i="2"/>
  <c r="J712" i="2"/>
  <c r="J683" i="2"/>
  <c r="BK640" i="2"/>
  <c r="BK620" i="2"/>
  <c r="BK608" i="2"/>
  <c r="BK595" i="2"/>
  <c r="J582" i="2"/>
  <c r="BK576" i="2"/>
  <c r="J566" i="2"/>
  <c r="J557" i="2"/>
  <c r="BK542" i="2"/>
  <c r="J536" i="2"/>
  <c r="BK528" i="2"/>
  <c r="J518" i="2"/>
  <c r="J488" i="2"/>
  <c r="BK476" i="2"/>
  <c r="BK469" i="2"/>
  <c r="J463" i="2"/>
  <c r="BK436" i="2"/>
  <c r="J419" i="2"/>
  <c r="BK401" i="2"/>
  <c r="BK380" i="2"/>
  <c r="J368" i="2"/>
  <c r="J355" i="2"/>
  <c r="J344" i="2"/>
  <c r="BK324" i="2"/>
  <c r="J307" i="2"/>
  <c r="J279" i="2"/>
  <c r="J261" i="2"/>
  <c r="J249" i="2"/>
  <c r="BK228" i="2"/>
  <c r="J219" i="2"/>
  <c r="BK202" i="2"/>
  <c r="BK179" i="2"/>
  <c r="J159" i="2"/>
  <c r="J149" i="2"/>
  <c r="J750" i="2"/>
  <c r="J735" i="2"/>
  <c r="BK730" i="2"/>
  <c r="BK725" i="2"/>
  <c r="BK700" i="2"/>
  <c r="BK688" i="2"/>
  <c r="J654" i="2"/>
  <c r="J642" i="2"/>
  <c r="J629" i="2"/>
  <c r="J614" i="2"/>
  <c r="J598" i="2"/>
  <c r="BK593" i="2"/>
  <c r="J586" i="2"/>
  <c r="BK574" i="2"/>
  <c r="BK562" i="2"/>
  <c r="J554" i="2"/>
  <c r="J540" i="2"/>
  <c r="BK526" i="2"/>
  <c r="BK514" i="2"/>
  <c r="J506" i="2"/>
  <c r="J494" i="2"/>
  <c r="BK488" i="2"/>
  <c r="BK474" i="2"/>
  <c r="J470" i="2"/>
  <c r="J455" i="2"/>
  <c r="J442" i="2"/>
  <c r="J434" i="2"/>
  <c r="BK405" i="2"/>
  <c r="J381" i="2"/>
  <c r="J357" i="2"/>
  <c r="J346" i="2"/>
  <c r="BK311" i="2"/>
  <c r="J297" i="2"/>
  <c r="BK279" i="2"/>
  <c r="BK266" i="2"/>
  <c r="BK237" i="2"/>
  <c r="BK234" i="2"/>
  <c r="BK210" i="2"/>
  <c r="BK192" i="2"/>
  <c r="J174" i="2"/>
  <c r="J161" i="2"/>
  <c r="BK767" i="2"/>
  <c r="BK735" i="2"/>
  <c r="BK726" i="2"/>
  <c r="J719" i="2"/>
  <c r="J696" i="2"/>
  <c r="BK673" i="2"/>
  <c r="J662" i="2"/>
  <c r="J647" i="2"/>
  <c r="BK642" i="2"/>
  <c r="BK618" i="2"/>
  <c r="J604" i="2"/>
  <c r="BK584" i="2"/>
  <c r="J576" i="2"/>
  <c r="J563" i="2"/>
  <c r="BK557" i="2"/>
  <c r="BK547" i="2"/>
  <c r="J537" i="2"/>
  <c r="BK530" i="2"/>
  <c r="BK509" i="2"/>
  <c r="J481" i="2"/>
  <c r="J474" i="2"/>
  <c r="J445" i="2"/>
  <c r="BK431" i="2"/>
  <c r="J405" i="2"/>
  <c r="BK390" i="2"/>
  <c r="J369" i="2"/>
  <c r="BK363" i="2"/>
  <c r="J359" i="2"/>
  <c r="BK352" i="2"/>
  <c r="BK334" i="2"/>
  <c r="BK315" i="2"/>
  <c r="BK281" i="2"/>
  <c r="J272" i="2"/>
  <c r="J264" i="2"/>
  <c r="BK248" i="2"/>
  <c r="J220" i="2"/>
  <c r="BK203" i="2"/>
  <c r="J192" i="2"/>
  <c r="BK175" i="2"/>
  <c r="BK161" i="2"/>
  <c r="BK152" i="2"/>
  <c r="J762" i="2"/>
  <c r="BK748" i="2"/>
  <c r="BK721" i="2"/>
  <c r="BK711" i="2"/>
  <c r="BK699" i="2"/>
  <c r="J673" i="2"/>
  <c r="J661" i="2"/>
  <c r="BK641" i="2"/>
  <c r="BK623" i="2"/>
  <c r="J612" i="2"/>
  <c r="J608" i="2"/>
  <c r="BK594" i="2"/>
  <c r="J587" i="2"/>
  <c r="BK582" i="2"/>
  <c r="BK577" i="2"/>
  <c r="BK563" i="2"/>
  <c r="J555" i="2"/>
  <c r="BK541" i="2"/>
  <c r="J523" i="2"/>
  <c r="J504" i="2"/>
  <c r="BK489" i="2"/>
  <c r="BK473" i="2"/>
  <c r="BK457" i="2"/>
  <c r="BK440" i="2"/>
  <c r="BK432" i="2"/>
  <c r="J407" i="2"/>
  <c r="J386" i="2"/>
  <c r="BK377" i="2"/>
  <c r="BK357" i="2"/>
  <c r="J348" i="2"/>
  <c r="J336" i="2"/>
  <c r="BK322" i="2"/>
  <c r="BK313" i="2"/>
  <c r="J295" i="2"/>
  <c r="J269" i="2"/>
  <c r="J251" i="2"/>
  <c r="BK235" i="2"/>
  <c r="BK220" i="2"/>
  <c r="J210" i="2"/>
  <c r="BK190" i="2"/>
  <c r="BK169" i="2"/>
  <c r="J151" i="2"/>
  <c r="J764" i="2"/>
  <c r="BK737" i="2"/>
  <c r="BK728" i="2"/>
  <c r="BK714" i="2"/>
  <c r="BK706" i="2"/>
  <c r="BK662" i="2"/>
  <c r="BK627" i="2"/>
  <c r="J617" i="2"/>
  <c r="J602" i="2"/>
  <c r="BK592" i="2"/>
  <c r="BK583" i="2"/>
  <c r="J580" i="2"/>
  <c r="BK569" i="2"/>
  <c r="BK560" i="2"/>
  <c r="BK540" i="2"/>
  <c r="J531" i="2"/>
  <c r="J519" i="2"/>
  <c r="J502" i="2"/>
  <c r="BK479" i="2"/>
  <c r="J473" i="2"/>
  <c r="J469" i="2"/>
  <c r="J457" i="2"/>
  <c r="BK426" i="2"/>
  <c r="BK403" i="2"/>
  <c r="J392" i="2"/>
  <c r="J377" i="2"/>
  <c r="BK359" i="2"/>
  <c r="BK348" i="2"/>
  <c r="BK333" i="2"/>
  <c r="J311" i="2"/>
  <c r="BK295" i="2"/>
  <c r="BK264" i="2"/>
  <c r="BK259" i="2"/>
  <c r="J248" i="2"/>
  <c r="J224" i="2"/>
  <c r="BK218" i="2"/>
  <c r="BK194" i="2"/>
  <c r="J177" i="2"/>
  <c r="J157" i="2"/>
  <c r="J769" i="2"/>
  <c r="J748" i="2"/>
  <c r="BK733" i="2"/>
  <c r="J729" i="2"/>
  <c r="J718" i="2"/>
  <c r="J699" i="2"/>
  <c r="BK683" i="2"/>
  <c r="BK661" i="2"/>
  <c r="J645" i="2"/>
  <c r="BK635" i="2"/>
  <c r="BK621" i="2"/>
  <c r="J605" i="2"/>
  <c r="J597" i="2"/>
  <c r="J589" i="2"/>
  <c r="J579" i="2"/>
  <c r="BK567" i="2"/>
  <c r="BK555" i="2"/>
  <c r="BK545" i="2"/>
  <c r="J534" i="2"/>
  <c r="BK523" i="2"/>
  <c r="BK511" i="2"/>
  <c r="BK502" i="2"/>
  <c r="BK490" i="2"/>
  <c r="BK478" i="2"/>
  <c r="BK472" i="2"/>
  <c r="BK459" i="2"/>
  <c r="BK449" i="2"/>
  <c r="J437" i="2"/>
  <c r="J430" i="2"/>
  <c r="J388" i="2"/>
  <c r="BK378" i="2"/>
  <c r="J363" i="2"/>
  <c r="BK347" i="2"/>
  <c r="BK317" i="2"/>
  <c r="BK299" i="2"/>
  <c r="J282" i="2"/>
  <c r="BK269" i="2"/>
  <c r="BK253" i="2"/>
  <c r="J235" i="2"/>
  <c r="J218" i="2"/>
  <c r="J202" i="2"/>
  <c r="J175" i="2"/>
  <c r="J165" i="2"/>
  <c r="J152" i="2"/>
  <c r="J737" i="2"/>
  <c r="BK731" i="2"/>
  <c r="J721" i="2"/>
  <c r="BK712" i="2"/>
  <c r="BK698" i="2"/>
  <c r="BK675" i="2"/>
  <c r="BK666" i="2"/>
  <c r="J653" i="2"/>
  <c r="BK629" i="2"/>
  <c r="BK606" i="2"/>
  <c r="J592" i="2"/>
  <c r="BK579" i="2"/>
  <c r="BK573" i="2"/>
  <c r="BK566" i="2"/>
  <c r="J558" i="2"/>
  <c r="BK552" i="2"/>
  <c r="J541" i="2"/>
  <c r="BK536" i="2"/>
  <c r="BK527" i="2"/>
  <c r="J490" i="2"/>
  <c r="J479" i="2"/>
  <c r="J461" i="2"/>
  <c r="J447" i="2"/>
  <c r="BK419" i="2"/>
  <c r="J401" i="2"/>
  <c r="BK382" i="2"/>
  <c r="BK368" i="2"/>
  <c r="J360" i="2"/>
  <c r="BK346" i="2"/>
  <c r="J324" i="2"/>
  <c r="J293" i="2"/>
  <c r="BK274" i="2"/>
  <c r="J266" i="2"/>
  <c r="J257" i="2"/>
  <c r="BK221" i="2"/>
  <c r="BK206" i="2"/>
  <c r="J190" i="2"/>
  <c r="BK174" i="2"/>
  <c r="J162" i="2"/>
  <c r="J765" i="2"/>
  <c r="BK750" i="2"/>
  <c r="J727" i="2"/>
  <c r="BK722" i="2"/>
  <c r="BK716" i="2"/>
  <c r="J700" i="2"/>
  <c r="J695" i="2"/>
  <c r="BK664" i="2"/>
  <c r="BK636" i="2"/>
  <c r="J620" i="2"/>
  <c r="J609" i="2"/>
  <c r="BK597" i="2"/>
  <c r="BK591" i="2"/>
  <c r="J584" i="2"/>
  <c r="J574" i="2"/>
  <c r="J562" i="2"/>
  <c r="J552" i="2"/>
  <c r="J545" i="2"/>
  <c r="J514" i="2"/>
  <c r="BK497" i="2"/>
  <c r="BK485" i="2"/>
  <c r="BK482" i="2"/>
  <c r="J459" i="2"/>
  <c r="BK442" i="2"/>
  <c r="BK434" i="2"/>
  <c r="BK413" i="2"/>
  <c r="BK388" i="2"/>
  <c r="BK369" i="2"/>
  <c r="J353" i="2"/>
  <c r="J347" i="2"/>
  <c r="J333" i="2"/>
  <c r="J317" i="2"/>
  <c r="BK300" i="2"/>
  <c r="J271" i="2"/>
  <c r="J253" i="2"/>
  <c r="J242" i="2"/>
  <c r="J221" i="2"/>
  <c r="J206" i="2"/>
  <c r="J181" i="2"/>
  <c r="BK149" i="2"/>
  <c r="BK148" i="2" l="1"/>
  <c r="R148" i="2"/>
  <c r="BK164" i="2"/>
  <c r="J164" i="2"/>
  <c r="J97" i="2" s="1"/>
  <c r="R164" i="2"/>
  <c r="T164" i="2"/>
  <c r="P173" i="2"/>
  <c r="BK196" i="2"/>
  <c r="J196" i="2" s="1"/>
  <c r="J99" i="2" s="1"/>
  <c r="R196" i="2"/>
  <c r="BK354" i="2"/>
  <c r="J354" i="2" s="1"/>
  <c r="J100" i="2" s="1"/>
  <c r="T354" i="2"/>
  <c r="P435" i="2"/>
  <c r="T435" i="2"/>
  <c r="R444" i="2"/>
  <c r="BK448" i="2"/>
  <c r="J448" i="2" s="1"/>
  <c r="J105" i="2" s="1"/>
  <c r="R448" i="2"/>
  <c r="BK456" i="2"/>
  <c r="J456" i="2" s="1"/>
  <c r="J106" i="2" s="1"/>
  <c r="R456" i="2"/>
  <c r="BK468" i="2"/>
  <c r="J468" i="2" s="1"/>
  <c r="J111" i="2" s="1"/>
  <c r="R468" i="2"/>
  <c r="BK480" i="2"/>
  <c r="J480" i="2" s="1"/>
  <c r="J112" i="2" s="1"/>
  <c r="T480" i="2"/>
  <c r="P505" i="2"/>
  <c r="BK512" i="2"/>
  <c r="J512" i="2" s="1"/>
  <c r="J114" i="2" s="1"/>
  <c r="R512" i="2"/>
  <c r="BK544" i="2"/>
  <c r="J544" i="2" s="1"/>
  <c r="J115" i="2" s="1"/>
  <c r="R544" i="2"/>
  <c r="T544" i="2"/>
  <c r="P553" i="2"/>
  <c r="T553" i="2"/>
  <c r="P585" i="2"/>
  <c r="T585" i="2"/>
  <c r="P611" i="2"/>
  <c r="T611" i="2"/>
  <c r="P646" i="2"/>
  <c r="T646" i="2"/>
  <c r="P674" i="2"/>
  <c r="T674" i="2"/>
  <c r="P717" i="2"/>
  <c r="T717" i="2"/>
  <c r="P739" i="2"/>
  <c r="T739" i="2"/>
  <c r="BK763" i="2"/>
  <c r="J763" i="2" s="1"/>
  <c r="J126" i="2" s="1"/>
  <c r="T763" i="2"/>
  <c r="T758" i="2"/>
  <c r="P148" i="2"/>
  <c r="T148" i="2"/>
  <c r="P164" i="2"/>
  <c r="BK173" i="2"/>
  <c r="J173" i="2" s="1"/>
  <c r="J98" i="2" s="1"/>
  <c r="R173" i="2"/>
  <c r="T173" i="2"/>
  <c r="P196" i="2"/>
  <c r="T196" i="2"/>
  <c r="P354" i="2"/>
  <c r="R354" i="2"/>
  <c r="BK435" i="2"/>
  <c r="J435" i="2" s="1"/>
  <c r="J101" i="2" s="1"/>
  <c r="R435" i="2"/>
  <c r="BK444" i="2"/>
  <c r="P444" i="2"/>
  <c r="T444" i="2"/>
  <c r="P448" i="2"/>
  <c r="T448" i="2"/>
  <c r="P456" i="2"/>
  <c r="T456" i="2"/>
  <c r="P468" i="2"/>
  <c r="T468" i="2"/>
  <c r="P480" i="2"/>
  <c r="R480" i="2"/>
  <c r="BK505" i="2"/>
  <c r="J505" i="2" s="1"/>
  <c r="J113" i="2" s="1"/>
  <c r="R505" i="2"/>
  <c r="T505" i="2"/>
  <c r="P512" i="2"/>
  <c r="T512" i="2"/>
  <c r="P544" i="2"/>
  <c r="BK553" i="2"/>
  <c r="J553" i="2" s="1"/>
  <c r="J116" i="2" s="1"/>
  <c r="R553" i="2"/>
  <c r="BK585" i="2"/>
  <c r="J585" i="2" s="1"/>
  <c r="J117" i="2" s="1"/>
  <c r="R585" i="2"/>
  <c r="BK611" i="2"/>
  <c r="J611" i="2" s="1"/>
  <c r="J118" i="2" s="1"/>
  <c r="R611" i="2"/>
  <c r="BK646" i="2"/>
  <c r="J646" i="2" s="1"/>
  <c r="J119" i="2" s="1"/>
  <c r="R646" i="2"/>
  <c r="BK674" i="2"/>
  <c r="J674" i="2" s="1"/>
  <c r="J120" i="2" s="1"/>
  <c r="R674" i="2"/>
  <c r="BK717" i="2"/>
  <c r="J717" i="2" s="1"/>
  <c r="J121" i="2" s="1"/>
  <c r="R717" i="2"/>
  <c r="BK739" i="2"/>
  <c r="J739" i="2" s="1"/>
  <c r="J122" i="2" s="1"/>
  <c r="R739" i="2"/>
  <c r="P763" i="2"/>
  <c r="P758" i="2" s="1"/>
  <c r="R763" i="2"/>
  <c r="R758" i="2"/>
  <c r="BK460" i="2"/>
  <c r="J460" i="2" s="1"/>
  <c r="J107" i="2" s="1"/>
  <c r="BK462" i="2"/>
  <c r="J462" i="2"/>
  <c r="J108" i="2" s="1"/>
  <c r="BK466" i="2"/>
  <c r="J466" i="2"/>
  <c r="J110" i="2"/>
  <c r="BK759" i="2"/>
  <c r="J759" i="2" s="1"/>
  <c r="J124" i="2" s="1"/>
  <c r="BK761" i="2"/>
  <c r="J761" i="2" s="1"/>
  <c r="J125" i="2" s="1"/>
  <c r="BK768" i="2"/>
  <c r="J768" i="2"/>
  <c r="J128" i="2" s="1"/>
  <c r="BK441" i="2"/>
  <c r="J441" i="2"/>
  <c r="J102" i="2"/>
  <c r="BK464" i="2"/>
  <c r="J464" i="2" s="1"/>
  <c r="J109" i="2" s="1"/>
  <c r="BK766" i="2"/>
  <c r="J766" i="2" s="1"/>
  <c r="J127" i="2" s="1"/>
  <c r="J90" i="2"/>
  <c r="BF149" i="2"/>
  <c r="BF157" i="2"/>
  <c r="BF194" i="2"/>
  <c r="BF203" i="2"/>
  <c r="BF204" i="2"/>
  <c r="BF206" i="2"/>
  <c r="BF210" i="2"/>
  <c r="BF220" i="2"/>
  <c r="BF221" i="2"/>
  <c r="BF234" i="2"/>
  <c r="BF237" i="2"/>
  <c r="BF249" i="2"/>
  <c r="BF250" i="2"/>
  <c r="BF251" i="2"/>
  <c r="BF264" i="2"/>
  <c r="BF293" i="2"/>
  <c r="BF307" i="2"/>
  <c r="BF315" i="2"/>
  <c r="BF324" i="2"/>
  <c r="BF332" i="2"/>
  <c r="BF333" i="2"/>
  <c r="BF334" i="2"/>
  <c r="BF336" i="2"/>
  <c r="BF346" i="2"/>
  <c r="BF347" i="2"/>
  <c r="BF352" i="2"/>
  <c r="BF355" i="2"/>
  <c r="BF360" i="2"/>
  <c r="BF378" i="2"/>
  <c r="BF382" i="2"/>
  <c r="BF384" i="2"/>
  <c r="BF388" i="2"/>
  <c r="BF392" i="2"/>
  <c r="BF401" i="2"/>
  <c r="BF406" i="2"/>
  <c r="BF421" i="2"/>
  <c r="BF426" i="2"/>
  <c r="BF430" i="2"/>
  <c r="BF431" i="2"/>
  <c r="BF449" i="2"/>
  <c r="BF471" i="2"/>
  <c r="BF482" i="2"/>
  <c r="BF489" i="2"/>
  <c r="BF502" i="2"/>
  <c r="BF509" i="2"/>
  <c r="BF519" i="2"/>
  <c r="BF527" i="2"/>
  <c r="BF540" i="2"/>
  <c r="BF541" i="2"/>
  <c r="BF545" i="2"/>
  <c r="BF547" i="2"/>
  <c r="BF554" i="2"/>
  <c r="BF555" i="2"/>
  <c r="BF556" i="2"/>
  <c r="BF560" i="2"/>
  <c r="BF566" i="2"/>
  <c r="BF568" i="2"/>
  <c r="BF587" i="2"/>
  <c r="BF590" i="2"/>
  <c r="BF594" i="2"/>
  <c r="BF595" i="2"/>
  <c r="BF598" i="2"/>
  <c r="BF607" i="2"/>
  <c r="BF608" i="2"/>
  <c r="BF610" i="2"/>
  <c r="BF612" i="2"/>
  <c r="BF618" i="2"/>
  <c r="BF635" i="2"/>
  <c r="BF647" i="2"/>
  <c r="BF656" i="2"/>
  <c r="BF666" i="2"/>
  <c r="BF671" i="2"/>
  <c r="BF718" i="2"/>
  <c r="BF725" i="2"/>
  <c r="BF727" i="2"/>
  <c r="BF731" i="2"/>
  <c r="BF760" i="2"/>
  <c r="BF764" i="2"/>
  <c r="BF765" i="2"/>
  <c r="F90" i="2"/>
  <c r="J140" i="2"/>
  <c r="BF154" i="2"/>
  <c r="BF161" i="2"/>
  <c r="BF162" i="2"/>
  <c r="BF167" i="2"/>
  <c r="BF177" i="2"/>
  <c r="BF181" i="2"/>
  <c r="BF183" i="2"/>
  <c r="BF192" i="2"/>
  <c r="BF211" i="2"/>
  <c r="BF219" i="2"/>
  <c r="BF253" i="2"/>
  <c r="BF257" i="2"/>
  <c r="BF263" i="2"/>
  <c r="BF266" i="2"/>
  <c r="BF269" i="2"/>
  <c r="BF271" i="2"/>
  <c r="BF272" i="2"/>
  <c r="BF274" i="2"/>
  <c r="BF284" i="2"/>
  <c r="BF313" i="2"/>
  <c r="BF317" i="2"/>
  <c r="BF350" i="2"/>
  <c r="BF357" i="2"/>
  <c r="BF359" i="2"/>
  <c r="BF361" i="2"/>
  <c r="BF368" i="2"/>
  <c r="BF369" i="2"/>
  <c r="BF377" i="2"/>
  <c r="BF390" i="2"/>
  <c r="BF397" i="2"/>
  <c r="BF403" i="2"/>
  <c r="BF405" i="2"/>
  <c r="BF419" i="2"/>
  <c r="BF438" i="2"/>
  <c r="BF442" i="2"/>
  <c r="BF445" i="2"/>
  <c r="BF459" i="2"/>
  <c r="BF469" i="2"/>
  <c r="BF473" i="2"/>
  <c r="BF474" i="2"/>
  <c r="BF476" i="2"/>
  <c r="BF478" i="2"/>
  <c r="BF479" i="2"/>
  <c r="BF481" i="2"/>
  <c r="BF506" i="2"/>
  <c r="BF525" i="2"/>
  <c r="BF531" i="2"/>
  <c r="BF536" i="2"/>
  <c r="BF537" i="2"/>
  <c r="BF542" i="2"/>
  <c r="BF557" i="2"/>
  <c r="BF558" i="2"/>
  <c r="BF561" i="2"/>
  <c r="BF563" i="2"/>
  <c r="BF564" i="2"/>
  <c r="BF565" i="2"/>
  <c r="BF567" i="2"/>
  <c r="BF576" i="2"/>
  <c r="BF586" i="2"/>
  <c r="BF589" i="2"/>
  <c r="BF592" i="2"/>
  <c r="BF596" i="2"/>
  <c r="BF627" i="2"/>
  <c r="BF640" i="2"/>
  <c r="BF645" i="2"/>
  <c r="BF652" i="2"/>
  <c r="BF673" i="2"/>
  <c r="BF696" i="2"/>
  <c r="BF699" i="2"/>
  <c r="BF708" i="2"/>
  <c r="BF719" i="2"/>
  <c r="BF720" i="2"/>
  <c r="BF721" i="2"/>
  <c r="BF729" i="2"/>
  <c r="BF730" i="2"/>
  <c r="BF740" i="2"/>
  <c r="BF746" i="2"/>
  <c r="BF757" i="2"/>
  <c r="J89" i="2"/>
  <c r="BF151" i="2"/>
  <c r="BF152" i="2"/>
  <c r="BF159" i="2"/>
  <c r="BF169" i="2"/>
  <c r="BF171" i="2"/>
  <c r="BF174" i="2"/>
  <c r="BF180" i="2"/>
  <c r="BF190" i="2"/>
  <c r="BF202" i="2"/>
  <c r="BF217" i="2"/>
  <c r="BF218" i="2"/>
  <c r="BF224" i="2"/>
  <c r="BF268" i="2"/>
  <c r="BF281" i="2"/>
  <c r="BF282" i="2"/>
  <c r="BF295" i="2"/>
  <c r="BF299" i="2"/>
  <c r="BF300" i="2"/>
  <c r="BF319" i="2"/>
  <c r="BF321" i="2"/>
  <c r="BF322" i="2"/>
  <c r="BF344" i="2"/>
  <c r="BF349" i="2"/>
  <c r="BF365" i="2"/>
  <c r="BF380" i="2"/>
  <c r="BF381" i="2"/>
  <c r="BF386" i="2"/>
  <c r="BF407" i="2"/>
  <c r="BF413" i="2"/>
  <c r="BF432" i="2"/>
  <c r="BF434" i="2"/>
  <c r="BF436" i="2"/>
  <c r="BF437" i="2"/>
  <c r="BF440" i="2"/>
  <c r="BF453" i="2"/>
  <c r="BF457" i="2"/>
  <c r="BF470" i="2"/>
  <c r="BF475" i="2"/>
  <c r="BF484" i="2"/>
  <c r="BF490" i="2"/>
  <c r="BF493" i="2"/>
  <c r="BF494" i="2"/>
  <c r="BF497" i="2"/>
  <c r="BF511" i="2"/>
  <c r="BF513" i="2"/>
  <c r="BF518" i="2"/>
  <c r="BF528" i="2"/>
  <c r="BF532" i="2"/>
  <c r="BF534" i="2"/>
  <c r="BF539" i="2"/>
  <c r="BF543" i="2"/>
  <c r="BF552" i="2"/>
  <c r="BF559" i="2"/>
  <c r="BF569" i="2"/>
  <c r="BF575" i="2"/>
  <c r="BF577" i="2"/>
  <c r="BF578" i="2"/>
  <c r="BF581" i="2"/>
  <c r="BF583" i="2"/>
  <c r="BF584" i="2"/>
  <c r="BF588" i="2"/>
  <c r="BF593" i="2"/>
  <c r="BF597" i="2"/>
  <c r="BF602" i="2"/>
  <c r="BF605" i="2"/>
  <c r="BF609" i="2"/>
  <c r="BF614" i="2"/>
  <c r="BF617" i="2"/>
  <c r="BF623" i="2"/>
  <c r="BF629" i="2"/>
  <c r="BF636" i="2"/>
  <c r="BF641" i="2"/>
  <c r="BF642" i="2"/>
  <c r="BF644" i="2"/>
  <c r="BF653" i="2"/>
  <c r="BF654" i="2"/>
  <c r="BF662" i="2"/>
  <c r="BF664" i="2"/>
  <c r="BF675" i="2"/>
  <c r="BF688" i="2"/>
  <c r="BF695" i="2"/>
  <c r="BF710" i="2"/>
  <c r="BF712" i="2"/>
  <c r="BF714" i="2"/>
  <c r="BF716" i="2"/>
  <c r="BF728" i="2"/>
  <c r="BF735" i="2"/>
  <c r="BF748" i="2"/>
  <c r="BF750" i="2"/>
  <c r="BF156" i="2"/>
  <c r="BF165" i="2"/>
  <c r="BF175" i="2"/>
  <c r="BF179" i="2"/>
  <c r="BF197" i="2"/>
  <c r="BF212" i="2"/>
  <c r="BF222" i="2"/>
  <c r="BF223" i="2"/>
  <c r="BF228" i="2"/>
  <c r="BF235" i="2"/>
  <c r="BF236" i="2"/>
  <c r="BF242" i="2"/>
  <c r="BF248" i="2"/>
  <c r="BF259" i="2"/>
  <c r="BF261" i="2"/>
  <c r="BF275" i="2"/>
  <c r="BF277" i="2"/>
  <c r="BF279" i="2"/>
  <c r="BF297" i="2"/>
  <c r="BF309" i="2"/>
  <c r="BF311" i="2"/>
  <c r="BF341" i="2"/>
  <c r="BF343" i="2"/>
  <c r="BF348" i="2"/>
  <c r="BF351" i="2"/>
  <c r="BF353" i="2"/>
  <c r="BF363" i="2"/>
  <c r="BF364" i="2"/>
  <c r="BF367" i="2"/>
  <c r="BF370" i="2"/>
  <c r="BF447" i="2"/>
  <c r="BF455" i="2"/>
  <c r="BF458" i="2"/>
  <c r="BF461" i="2"/>
  <c r="BF463" i="2"/>
  <c r="BF465" i="2"/>
  <c r="BF467" i="2"/>
  <c r="BF472" i="2"/>
  <c r="BF483" i="2"/>
  <c r="BF485" i="2"/>
  <c r="BF488" i="2"/>
  <c r="BF491" i="2"/>
  <c r="BF504" i="2"/>
  <c r="BF514" i="2"/>
  <c r="BF523" i="2"/>
  <c r="BF526" i="2"/>
  <c r="BF530" i="2"/>
  <c r="BF549" i="2"/>
  <c r="BF551" i="2"/>
  <c r="BF562" i="2"/>
  <c r="BF573" i="2"/>
  <c r="BF574" i="2"/>
  <c r="BF579" i="2"/>
  <c r="BF580" i="2"/>
  <c r="BF582" i="2"/>
  <c r="BF591" i="2"/>
  <c r="BF604" i="2"/>
  <c r="BF606" i="2"/>
  <c r="BF620" i="2"/>
  <c r="BF621" i="2"/>
  <c r="BF633" i="2"/>
  <c r="BF661" i="2"/>
  <c r="BF683" i="2"/>
  <c r="BF690" i="2"/>
  <c r="BF698" i="2"/>
  <c r="BF700" i="2"/>
  <c r="BF704" i="2"/>
  <c r="BF706" i="2"/>
  <c r="BF711" i="2"/>
  <c r="BF722" i="2"/>
  <c r="BF724" i="2"/>
  <c r="BF726" i="2"/>
  <c r="BF732" i="2"/>
  <c r="BF733" i="2"/>
  <c r="BF734" i="2"/>
  <c r="BF737" i="2"/>
  <c r="BF738" i="2"/>
  <c r="BF762" i="2"/>
  <c r="BF767" i="2"/>
  <c r="BF769" i="2"/>
  <c r="F31" i="2"/>
  <c r="AZ95" i="1" s="1"/>
  <c r="AZ94" i="1" s="1"/>
  <c r="AV94" i="1" s="1"/>
  <c r="AK29" i="1" s="1"/>
  <c r="F34" i="2"/>
  <c r="BC95" i="1" s="1"/>
  <c r="BC94" i="1" s="1"/>
  <c r="W32" i="1" s="1"/>
  <c r="J31" i="2"/>
  <c r="AV95" i="1" s="1"/>
  <c r="F35" i="2"/>
  <c r="BD95" i="1" s="1"/>
  <c r="BD94" i="1" s="1"/>
  <c r="W33" i="1" s="1"/>
  <c r="F33" i="2"/>
  <c r="BB95" i="1" s="1"/>
  <c r="BB94" i="1" s="1"/>
  <c r="W31" i="1" s="1"/>
  <c r="T443" i="2" l="1"/>
  <c r="T147" i="2"/>
  <c r="T146" i="2"/>
  <c r="BK443" i="2"/>
  <c r="J443" i="2" s="1"/>
  <c r="J103" i="2" s="1"/>
  <c r="P147" i="2"/>
  <c r="R443" i="2"/>
  <c r="R146" i="2" s="1"/>
  <c r="P443" i="2"/>
  <c r="BK147" i="2"/>
  <c r="J147" i="2"/>
  <c r="J95" i="2"/>
  <c r="R147" i="2"/>
  <c r="J148" i="2"/>
  <c r="J96" i="2"/>
  <c r="J444" i="2"/>
  <c r="J104" i="2"/>
  <c r="BK758" i="2"/>
  <c r="J758" i="2"/>
  <c r="J123" i="2" s="1"/>
  <c r="W29" i="1"/>
  <c r="AX94" i="1"/>
  <c r="J32" i="2"/>
  <c r="AW95" i="1" s="1"/>
  <c r="AT95" i="1" s="1"/>
  <c r="AY94" i="1"/>
  <c r="F32" i="2"/>
  <c r="BA95" i="1" s="1"/>
  <c r="BA94" i="1" s="1"/>
  <c r="W30" i="1" s="1"/>
  <c r="P146" i="2" l="1"/>
  <c r="AU95" i="1"/>
  <c r="BK146" i="2"/>
  <c r="J146" i="2"/>
  <c r="J94" i="2" s="1"/>
  <c r="AU94" i="1"/>
  <c r="AW94" i="1"/>
  <c r="AK30" i="1"/>
  <c r="J28" i="2" l="1"/>
  <c r="AG95" i="1" s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<sst xmlns="http://schemas.openxmlformats.org/spreadsheetml/2006/main" count="7403" uniqueCount="1713">
  <si>
    <t>Export Komplet</t>
  </si>
  <si>
    <t/>
  </si>
  <si>
    <t>2.0</t>
  </si>
  <si>
    <t>ZAMOK</t>
  </si>
  <si>
    <t>False</t>
  </si>
  <si>
    <t>{2baaf451-976c-4cda-8a91-729d97b2049d}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</si>
  <si>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</si>
  <si>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</si>
  <si>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</si>
  <si>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</si>
  <si>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</si>
  <si>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</si>
  <si>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</si>
  <si>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</si>
  <si>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</si>
  <si>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</si>
  <si>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</si>
  <si>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Abramovova č.1588/10, Ostrava - Jih</t>
  </si>
  <si>
    <t>KSO:</t>
  </si>
  <si>
    <t>CC-CZ:</t>
  </si>
  <si>
    <t>Místo:</t>
  </si>
  <si>
    <t>Ostrava - Jih</t>
  </si>
  <si>
    <t>Datum:</t>
  </si>
  <si>
    <t>4. 5. 2023</t>
  </si>
  <si>
    <t>Zadavatel:</t>
  </si>
  <si>
    <t>IČ:</t>
  </si>
  <si>
    <t xml:space="preserve">Statutární město Ostrava, m. o. Ostrava-Jih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</si>
  <si>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</si>
  <si>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</si>
  <si>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</si>
  <si>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</si>
  <si>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</si>
  <si>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</si>
  <si>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</si>
  <si>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</si>
  <si>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</si>
  <si>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</si>
  <si>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</si>
  <si>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</si>
  <si>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</si>
  <si>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</si>
  <si>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</si>
  <si>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</si>
  <si>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</si>
  <si>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</si>
  <si>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</si>
  <si>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</si>
  <si>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</si>
  <si>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</si>
  <si>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</si>
  <si>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</si>
  <si>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</si>
  <si>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</si>
  <si>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</si>
  <si>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</si>
  <si>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</si>
  <si>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</si>
  <si>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</si>
  <si>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</si>
  <si>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</si>
  <si>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</si>
  <si>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</si>
  <si>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</si>
  <si>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</si>
  <si>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</si>
  <si>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</si>
  <si>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</si>
  <si>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</si>
  <si>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</si>
  <si>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</si>
  <si>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</si>
  <si>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</si>
  <si>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</si>
  <si>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</si>
  <si>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</si>
  <si>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</si>
  <si>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</si>
  <si>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</si>
  <si>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</si>
  <si>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</si>
  <si>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</si>
  <si>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</si>
  <si>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</si>
  <si>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</si>
  <si>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</si>
  <si>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</si>
  <si>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</si>
  <si>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</si>
  <si>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</si>
  <si>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</si>
  <si>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</si>
  <si>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</si>
  <si>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</si>
  <si>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</si>
  <si>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</si>
  <si>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</si>
  <si>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</si>
  <si>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</si>
  <si>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</si>
  <si>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</t>
  </si>
  <si>
    <t xml:space="preserve">    723 - Zdravotechnika - vnitřní plynovod</t>
  </si>
  <si>
    <t xml:space="preserve">    725 - Zdravotechnika - zařizovací předměty</t>
  </si>
  <si>
    <t xml:space="preserve">    733 - Ústřední vytápění 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</si>
  <si>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</si>
  <si>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</si>
  <si>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</si>
  <si>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</si>
  <si>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</si>
  <si>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</si>
  <si>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</si>
  <si>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</si>
  <si>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</si>
  <si>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</si>
  <si>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</si>
  <si>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</si>
  <si>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</si>
  <si>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</si>
  <si>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</si>
  <si>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</si>
  <si>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</si>
  <si>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</si>
  <si>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</si>
  <si>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</si>
  <si>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</si>
  <si>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</si>
  <si>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</si>
  <si>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</si>
  <si>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</si>
  <si>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</si>
  <si>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</si>
  <si>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</si>
  <si>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</si>
  <si>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</si>
  <si>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</si>
  <si>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</si>
  <si>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</si>
  <si>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</si>
  <si>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</si>
  <si>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</si>
  <si>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</si>
  <si>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</si>
  <si>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</si>
  <si>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</si>
  <si>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2</t>
  </si>
  <si>
    <t>1092753028</t>
  </si>
  <si>
    <t>VV</t>
  </si>
  <si>
    <t>0,5*(14,8+3+14,3-1,8)</t>
  </si>
  <si>
    <t>113107122</t>
  </si>
  <si>
    <t>Odstranění podkladu z kameniva drceného tl přes 100 do 200 mm ručně</t>
  </si>
  <si>
    <t>1971223268</t>
  </si>
  <si>
    <t>3</t>
  </si>
  <si>
    <t>113107135</t>
  </si>
  <si>
    <t>Odstranění podkladu z betonu vyztuženého sítěmi tl do 100 mm ručně</t>
  </si>
  <si>
    <t>-1923011373</t>
  </si>
  <si>
    <t>1,8*7</t>
  </si>
  <si>
    <t>132212131</t>
  </si>
  <si>
    <t>Hloubení nezapažených rýh šířky do 800 mm v soudržných horninách třídy těžitelnosti I skupiny 3 ručně</t>
  </si>
  <si>
    <t>m3</t>
  </si>
  <si>
    <t>433232503</t>
  </si>
  <si>
    <t>0,5*0,6*(15,3*2+11)</t>
  </si>
  <si>
    <t>5</t>
  </si>
  <si>
    <t>174111101</t>
  </si>
  <si>
    <t>Zásyp jam, šachet rýh nebo kolem objektů sypaninou se zhutněním ručně</t>
  </si>
  <si>
    <t>-812691941</t>
  </si>
  <si>
    <t>6</t>
  </si>
  <si>
    <t>181311105</t>
  </si>
  <si>
    <t>Rozprostření ornice tl vrstvy přes 250 do 300 mm v rovině nebo ve svahu do 1:5 ručně</t>
  </si>
  <si>
    <t>1181544042</t>
  </si>
  <si>
    <t>2,5*9</t>
  </si>
  <si>
    <t>7</t>
  </si>
  <si>
    <t>181023456</t>
  </si>
  <si>
    <t>Dodávka ornice</t>
  </si>
  <si>
    <t>-1954809039</t>
  </si>
  <si>
    <t>22,500*0,3</t>
  </si>
  <si>
    <t>8</t>
  </si>
  <si>
    <t>181411131</t>
  </si>
  <si>
    <t>Založení parkového trávníku výsevem pl do 1000 m2 v rovině a ve svahu do 1:5</t>
  </si>
  <si>
    <t>-417054748</t>
  </si>
  <si>
    <t>9</t>
  </si>
  <si>
    <t>M</t>
  </si>
  <si>
    <t>00572410</t>
  </si>
  <si>
    <t>osivo směs travní parková</t>
  </si>
  <si>
    <t>kg</t>
  </si>
  <si>
    <t>433380729</t>
  </si>
  <si>
    <t>22,5*0,02 'Přepočtené koeficientem množství</t>
  </si>
  <si>
    <t>Zakládání</t>
  </si>
  <si>
    <t>10</t>
  </si>
  <si>
    <t>213141111</t>
  </si>
  <si>
    <t>Zřízení vrstvy z geotextilie v rovině nebo ve sklonu do 1:5 š do 3 m</t>
  </si>
  <si>
    <t>566329204</t>
  </si>
  <si>
    <t>8*2</t>
  </si>
  <si>
    <t>11</t>
  </si>
  <si>
    <t>69311081</t>
  </si>
  <si>
    <t>geotextilie netkaná separační, ochranná, filtrační, drenážní PES 300g/m2</t>
  </si>
  <si>
    <t>1452017548</t>
  </si>
  <si>
    <t>16*1,1845 'Přepočtené koeficientem množství</t>
  </si>
  <si>
    <t>12</t>
  </si>
  <si>
    <t>271532211</t>
  </si>
  <si>
    <t>Podsyp pod základové konstrukce se zhutněním z hrubého kameniva frakce 32 až 63 mm</t>
  </si>
  <si>
    <t>1821470361</t>
  </si>
  <si>
    <t>0,5*(1,8*2,6*1+5,8*0,5*1,8)</t>
  </si>
  <si>
    <t>13</t>
  </si>
  <si>
    <t>271532213</t>
  </si>
  <si>
    <t>Podsyp pod základové konstrukce se zhutněním z hrubého kameniva frakce 8 až 16 mm</t>
  </si>
  <si>
    <t>-1969333556</t>
  </si>
  <si>
    <t>Svislé a kompletní konstrukce</t>
  </si>
  <si>
    <t>14</t>
  </si>
  <si>
    <t>310236251</t>
  </si>
  <si>
    <t>Zazdívka otvorů pl přes 0,0225 do 0,09 m2 ve zdivu nadzákladovém cihlami pálenými tl přes 300 do 450 mm</t>
  </si>
  <si>
    <t>kus</t>
  </si>
  <si>
    <t>1560499983</t>
  </si>
  <si>
    <t>310279842</t>
  </si>
  <si>
    <t>Zazdívka otvorů pl přes 1 do 4 m2 ve zdivu nadzákladovém z nepálených tvárnic tl do 300 mm</t>
  </si>
  <si>
    <t>-1454661472</t>
  </si>
  <si>
    <t>0,3*1,8*(1,3*2+1,225)</t>
  </si>
  <si>
    <t>16</t>
  </si>
  <si>
    <t>311113146</t>
  </si>
  <si>
    <t>Nosná zeď tl přes 400 do 500 mm z hladkých tvárnic ztraceného bednění včetně výplně z betonu tř. C 20/25</t>
  </si>
  <si>
    <t>1352405472</t>
  </si>
  <si>
    <t>1,05*1,4*2</t>
  </si>
  <si>
    <t>17</t>
  </si>
  <si>
    <t>311361821</t>
  </si>
  <si>
    <t>Výztuž nosných zdí betonářskou ocelí 10 505</t>
  </si>
  <si>
    <t>t</t>
  </si>
  <si>
    <t>-1475382731</t>
  </si>
  <si>
    <t>18</t>
  </si>
  <si>
    <t>317143453</t>
  </si>
  <si>
    <t>Překlad nosný z pórobetonu ve zdech tl 300 mm dl přes 1500 do 1800 mm</t>
  </si>
  <si>
    <t>-556743506</t>
  </si>
  <si>
    <t>19</t>
  </si>
  <si>
    <t>340239212</t>
  </si>
  <si>
    <t>Zazdívka otvorů v příčkách nebo stěnách pl přes 1 do 4 m2 cihlami plnými tl přes 100 mm</t>
  </si>
  <si>
    <t>1424140449</t>
  </si>
  <si>
    <t>1,1*2</t>
  </si>
  <si>
    <t>20</t>
  </si>
  <si>
    <t>340271021</t>
  </si>
  <si>
    <t>Zazdívka otvorů v příčkách nebo stěnách pl přes 0,25 do 1 m2 tvárnicemi pórobetonovými tl 100 mm</t>
  </si>
  <si>
    <t>688414921</t>
  </si>
  <si>
    <t>0,45*2*2,5*3</t>
  </si>
  <si>
    <t>1,8*2,5*2</t>
  </si>
  <si>
    <t>0,3*2,5</t>
  </si>
  <si>
    <t>0,5*2,5*2</t>
  </si>
  <si>
    <t>2,5*0,5*2</t>
  </si>
  <si>
    <t>Součet</t>
  </si>
  <si>
    <t>342291121</t>
  </si>
  <si>
    <t>Ukotvení příček k cihelným konstrukcím plochými kotvami</t>
  </si>
  <si>
    <t>m</t>
  </si>
  <si>
    <t>-1712421631</t>
  </si>
  <si>
    <t>8,5*2+2*2,5*2*10</t>
  </si>
  <si>
    <t>22</t>
  </si>
  <si>
    <t>346244354</t>
  </si>
  <si>
    <t>Obezdívka koupelnových van ploch rovných tl 100 mm z pórobetonových přesných tvárnic</t>
  </si>
  <si>
    <t>1775134965</t>
  </si>
  <si>
    <t>0,6*2*3*(0,7+1,9)</t>
  </si>
  <si>
    <t>23</t>
  </si>
  <si>
    <t>349231821</t>
  </si>
  <si>
    <t>Přizdívka ostění s ozubem z cihel tl přes 150 do 300 mm</t>
  </si>
  <si>
    <t>1692812882</t>
  </si>
  <si>
    <t>0,4*1,3*6</t>
  </si>
  <si>
    <t>Úpravy povrchů, podlahy a osazování výplní</t>
  </si>
  <si>
    <t>24</t>
  </si>
  <si>
    <t>611131121</t>
  </si>
  <si>
    <t>Penetrační disperzní nátěr vnitřních stropů nanášený ručně</t>
  </si>
  <si>
    <t>974401703</t>
  </si>
  <si>
    <t>316,884</t>
  </si>
  <si>
    <t>"byt 1,2,3"109,78+49,37</t>
  </si>
  <si>
    <t>1*2,4*8+4,2*2,4</t>
  </si>
  <si>
    <t>25</t>
  </si>
  <si>
    <t>611131125</t>
  </si>
  <si>
    <t>Penetrační disperzní nátěr vnitřních schodišťových konstrukcí nanášený ručně</t>
  </si>
  <si>
    <t>1009887424</t>
  </si>
  <si>
    <t>26</t>
  </si>
  <si>
    <t>611311132</t>
  </si>
  <si>
    <t>Potažení vnitřních žebrových stropů vápenným štukem tloušťky do 3 mm</t>
  </si>
  <si>
    <t>-1132660456</t>
  </si>
  <si>
    <t>27</t>
  </si>
  <si>
    <t>611311135</t>
  </si>
  <si>
    <t>Potažení vnitřních schodišťových konstrukcí vápenným štukem tloušťky do 3 mm</t>
  </si>
  <si>
    <t>-646166738</t>
  </si>
  <si>
    <t>8*1,2*2,4</t>
  </si>
  <si>
    <t>28</t>
  </si>
  <si>
    <t>611325417</t>
  </si>
  <si>
    <t>Vyspravení vnitřní vápenocementové hladké omítky stropů v rozsahu plochy přes 10 do 30 % s celoplošným přeštukováním</t>
  </si>
  <si>
    <t>1640091607</t>
  </si>
  <si>
    <t>"byty 1,2,3"159,15</t>
  </si>
  <si>
    <t>"schody"29,28</t>
  </si>
  <si>
    <t>29</t>
  </si>
  <si>
    <t>611325421</t>
  </si>
  <si>
    <t>Vyspravení vnitřní vápenocementové štukové omítky stropů v rozsahu plochy do 10 %</t>
  </si>
  <si>
    <t>1183166647</t>
  </si>
  <si>
    <t>30</t>
  </si>
  <si>
    <t>612131100</t>
  </si>
  <si>
    <t>Vápenný postřik vnitřních stěn nanášený ručně</t>
  </si>
  <si>
    <t>1907685464</t>
  </si>
  <si>
    <t>31</t>
  </si>
  <si>
    <t>612131121</t>
  </si>
  <si>
    <t>Penetrační disperzní nátěr vnitřních stěn nanášený ručně</t>
  </si>
  <si>
    <t>1029324696</t>
  </si>
  <si>
    <t>370,475</t>
  </si>
  <si>
    <t>234,152*2</t>
  </si>
  <si>
    <t>"stěny schodiště"13,67*2*(2,4+4,2)-(1,8*2,1+1,05*2,3*2+1,5*1,3*3+1,6*8)</t>
  </si>
  <si>
    <t>32</t>
  </si>
  <si>
    <t>612131151</t>
  </si>
  <si>
    <t>Sanační postřik vnitřních stěn nanášený celoplošně ručně</t>
  </si>
  <si>
    <t>752314902</t>
  </si>
  <si>
    <t>33</t>
  </si>
  <si>
    <t>612321121</t>
  </si>
  <si>
    <t>Vápenocementová omítka hladká jednovrstvá vnitřních stěn nanášená ručně</t>
  </si>
  <si>
    <t>1214947</t>
  </si>
  <si>
    <t>34</t>
  </si>
  <si>
    <t>612324111</t>
  </si>
  <si>
    <t>Sanační omítka podkladní vnitřních stěn nanášená ručně</t>
  </si>
  <si>
    <t>673524287</t>
  </si>
  <si>
    <t>35</t>
  </si>
  <si>
    <t>612325131</t>
  </si>
  <si>
    <t>Omítka sanační jádrová vnitřních stěn nanášená ručně</t>
  </si>
  <si>
    <t>1821639734</t>
  </si>
  <si>
    <t>36</t>
  </si>
  <si>
    <t>612325191</t>
  </si>
  <si>
    <t>Příplatek k sanační jádrové omítce vnitřních stěn za každých dalších 5 mm tloušťky přes 15 mm ručně</t>
  </si>
  <si>
    <t>1684338742</t>
  </si>
  <si>
    <t>37</t>
  </si>
  <si>
    <t>612325215</t>
  </si>
  <si>
    <t>Vápenocementová hladká omítka malých ploch přes 1 do 4 m2 na stěnách</t>
  </si>
  <si>
    <t>214660842</t>
  </si>
  <si>
    <t>38</t>
  </si>
  <si>
    <t>612325225</t>
  </si>
  <si>
    <t>Vápenocementová štuková omítka malých ploch přes 1 do 4 m2 na stěnách</t>
  </si>
  <si>
    <t>-1797937016</t>
  </si>
  <si>
    <t>39</t>
  </si>
  <si>
    <t>612325302</t>
  </si>
  <si>
    <t>Vápenocementová štuková omítka ostění nebo nadpraží</t>
  </si>
  <si>
    <t>1169587305</t>
  </si>
  <si>
    <t>0,3*7*2*(0,9+0,6)</t>
  </si>
  <si>
    <t>0,4*(1,3*6+1,5*3)</t>
  </si>
  <si>
    <t>40</t>
  </si>
  <si>
    <t>612325417</t>
  </si>
  <si>
    <t>Vyspravení vnitřní vápenocementové hladké omítky stěn v rozsahu plochy přes 10 do 30 % s celoplošným přeštukováním</t>
  </si>
  <si>
    <t>1696540084</t>
  </si>
  <si>
    <t>"byty 1,2,3"2,5*2*(3,525+4,2+3,2+4,2+3,2+4,2+3,425+4,2+4,2+3,3+4,2+3,4+3,525+4,2+3,2+4,2+3,4+4,2+1,05*3)+0,5*2*3*(3,05+1,9)</t>
  </si>
  <si>
    <t>"komíny"4*3*(1,35*2+0,45*2)</t>
  </si>
  <si>
    <t>"1.PP mimo obvod"2,53*(14,3*4+4,2+3,7+3,05*9)</t>
  </si>
  <si>
    <t>"stěny schodiště"153,184</t>
  </si>
  <si>
    <t>41</t>
  </si>
  <si>
    <t>612328131</t>
  </si>
  <si>
    <t>Potažení vnitřních stěn sanačním štukem tloušťky do 3 mm</t>
  </si>
  <si>
    <t>-1677095893</t>
  </si>
  <si>
    <t>42</t>
  </si>
  <si>
    <t>612335215</t>
  </si>
  <si>
    <t>Cementová hladká omítka malých ploch přes 1 do 4 m2 na stěnách</t>
  </si>
  <si>
    <t>1324175720</t>
  </si>
  <si>
    <t>43</t>
  </si>
  <si>
    <t>617325422</t>
  </si>
  <si>
    <t>Vyspravení vnitřní vápenocementové štukové omítky světlíků nebo šachet v rozsahu plochy přes 10 do 30 %</t>
  </si>
  <si>
    <t>1866238207</t>
  </si>
  <si>
    <t>44</t>
  </si>
  <si>
    <t>619991011</t>
  </si>
  <si>
    <t>Obalení konstrukcí a prvků fólií přilepenou lepící páskou</t>
  </si>
  <si>
    <t>-864121726</t>
  </si>
  <si>
    <t>"1.PP"2*(0,9*0,6*7+1,05*0,6*2+1,8*2,1)</t>
  </si>
  <si>
    <t>"1.NP"2*(1,5*2,2*2+1,5*1,35*4+0,9*0,9*2)</t>
  </si>
  <si>
    <t>"2-4.NP"3*2*(2*1,5*2,2+1,5*1,35*5+0,9*0,9*2)</t>
  </si>
  <si>
    <t>45</t>
  </si>
  <si>
    <t>619995001</t>
  </si>
  <si>
    <t>Začištění omítek kolem oken, dveří, podlah nebo obkladů</t>
  </si>
  <si>
    <t>1944445020</t>
  </si>
  <si>
    <t>"okna"1,3*6+1,5*3+4*7+1,05*2+1,2+2+1,2+4,2+1,8</t>
  </si>
  <si>
    <t>"dveře"2*(12+2,4+12+2,4+12+1,8+12+1,45*3+12+2,4)</t>
  </si>
  <si>
    <t>"soklíky"46,4</t>
  </si>
  <si>
    <t>"obklady"29,7</t>
  </si>
  <si>
    <t>46</t>
  </si>
  <si>
    <t>621131121</t>
  </si>
  <si>
    <t>Penetrační nátěr vnějších podhledů nanášený ručně</t>
  </si>
  <si>
    <t>273745156</t>
  </si>
  <si>
    <t>47</t>
  </si>
  <si>
    <t>621151031</t>
  </si>
  <si>
    <t>Penetrační silikonový nátěr vnějších pastovitých tenkovrstvých omítek podhledů</t>
  </si>
  <si>
    <t>223417470</t>
  </si>
  <si>
    <t>48</t>
  </si>
  <si>
    <t>621211001</t>
  </si>
  <si>
    <t>Montáž kontaktního zateplení vnějších podhledů lepením a mechanickým kotvením polystyrénových desek do betonu nebo zdiva tl do 40 mm</t>
  </si>
  <si>
    <t>-935624488</t>
  </si>
  <si>
    <t>49</t>
  </si>
  <si>
    <t>28375932</t>
  </si>
  <si>
    <t>deska EPS 70 fasádní λ=0,039 tl 40mm</t>
  </si>
  <si>
    <t>-1334227354</t>
  </si>
  <si>
    <t>19,744*1,1 'Přepočtené koeficientem množství</t>
  </si>
  <si>
    <t>50</t>
  </si>
  <si>
    <t>621221001</t>
  </si>
  <si>
    <t>Montáž kontaktního zateplení vnějších podhledů lepením a mechanickým kotvením desek z minerální vlny s podélnou orientací do betonu a zdiva tl do 40 mm</t>
  </si>
  <si>
    <t>651631298</t>
  </si>
  <si>
    <t>0,29*2*4,2*11*2</t>
  </si>
  <si>
    <t>0,12*4,2*11*2</t>
  </si>
  <si>
    <t>51</t>
  </si>
  <si>
    <t>63141411</t>
  </si>
  <si>
    <t>deska tepelně izolační minerální kontaktních fasád podélné vlákno λ=0,038 tl 20mm</t>
  </si>
  <si>
    <t>691992749</t>
  </si>
  <si>
    <t>64,68*1,1 'Přepočtené koeficientem množství</t>
  </si>
  <si>
    <t>52</t>
  </si>
  <si>
    <t>621221021</t>
  </si>
  <si>
    <t>Montáž kontaktního zateplení vnějších podhledů lepením a mechanickým kotvením desek z minerální vlny s podélnou orientací do betonu a zdiva tl přes 80 do 120 mm</t>
  </si>
  <si>
    <t>-2075426393</t>
  </si>
  <si>
    <t>104,85</t>
  </si>
  <si>
    <t>53</t>
  </si>
  <si>
    <t>63151563</t>
  </si>
  <si>
    <t>deska tepelně izolační minerální kontaktních fasád podélné vlákno λ=0,038 tl 100mm</t>
  </si>
  <si>
    <t>-869071204</t>
  </si>
  <si>
    <t>104,85*1,1 'Přepočtené koeficientem množství</t>
  </si>
  <si>
    <t>54</t>
  </si>
  <si>
    <t>621221031</t>
  </si>
  <si>
    <t>Montáž kontaktního zateplení vnějších podhledů lepením a mechanickým kotvením TI z minerální vlny s podélnou orientací do betonu a zdiva tl přes 120 do 160 mm</t>
  </si>
  <si>
    <t>-1007384107</t>
  </si>
  <si>
    <t>55</t>
  </si>
  <si>
    <t>63151566</t>
  </si>
  <si>
    <t>deska tepelně izolační minerální kontaktních fasád podélné vlákno λ=0,038 tl 160mm</t>
  </si>
  <si>
    <t>127934410</t>
  </si>
  <si>
    <t>83,2*1,1 'Přepočtené koeficientem množství</t>
  </si>
  <si>
    <t>56</t>
  </si>
  <si>
    <t>621325102</t>
  </si>
  <si>
    <t>Vyspravení vnější vápenocementové hladké omítky složitosti 1 podhledů v rozsahu přes 10 do 30 %</t>
  </si>
  <si>
    <t>-1071297788</t>
  </si>
  <si>
    <t>2,5*1+0,45*(14,3*2+9,72)</t>
  </si>
  <si>
    <t>57</t>
  </si>
  <si>
    <t>621531012</t>
  </si>
  <si>
    <t>Tenkovrstvá silikonová zrnitá omítka zrnitost 1,5 mm vnějších podhledů</t>
  </si>
  <si>
    <t>1107026298</t>
  </si>
  <si>
    <t>58</t>
  </si>
  <si>
    <t>622131121</t>
  </si>
  <si>
    <t>Penetrační nátěr vnějších stěn nanášený ručně</t>
  </si>
  <si>
    <t>1490582983</t>
  </si>
  <si>
    <t>323,5+30,9+83,2</t>
  </si>
  <si>
    <t>59</t>
  </si>
  <si>
    <t>622151021</t>
  </si>
  <si>
    <t>Penetrační akrylátový nátěr vnějších mozaikových tenkovrstvých omítek stěn</t>
  </si>
  <si>
    <t>1369949838</t>
  </si>
  <si>
    <t>60</t>
  </si>
  <si>
    <t>622151031</t>
  </si>
  <si>
    <t>Penetrační silikonový nátěr vnějších pastovitých tenkovrstvých omítek stěn</t>
  </si>
  <si>
    <t>-883847706</t>
  </si>
  <si>
    <t>437,600-30,9</t>
  </si>
  <si>
    <t>61</t>
  </si>
  <si>
    <t>622211001</t>
  </si>
  <si>
    <t>Montáž kontaktního zateplení vnějších stěn lepením a mechanickým kotvením polystyrénových desek do betonu a zdiva tl do 40 mm</t>
  </si>
  <si>
    <t>-553750043</t>
  </si>
  <si>
    <t>62</t>
  </si>
  <si>
    <t>506879905</t>
  </si>
  <si>
    <t>150*1,1 'Přepočtené koeficientem množství</t>
  </si>
  <si>
    <t>63</t>
  </si>
  <si>
    <t>622211021</t>
  </si>
  <si>
    <t>Montáž kontaktního zateplení vnějších stěn lepením a mechanickým kotvením polystyrénových desek do betonu a zdiva tl přes 80 do 120 mm</t>
  </si>
  <si>
    <t>-85419257</t>
  </si>
  <si>
    <t>12,3+18,6</t>
  </si>
  <si>
    <t>64</t>
  </si>
  <si>
    <t>28376018</t>
  </si>
  <si>
    <t>deska perimetrická fasádní soklová 150kPa λ=0,035 tl 120mm</t>
  </si>
  <si>
    <t>1650233764</t>
  </si>
  <si>
    <t>30,9*1,1 'Přepočtené koeficientem množství</t>
  </si>
  <si>
    <t>65</t>
  </si>
  <si>
    <t>622211031</t>
  </si>
  <si>
    <t>Montáž kontaktního zateplení vnějších stěn lepením a mechanickým kotvením polystyrénových desek do betonu a zdiva tl přes 120 do 160 mm</t>
  </si>
  <si>
    <t>-220023224</t>
  </si>
  <si>
    <t>66</t>
  </si>
  <si>
    <t>28376079</t>
  </si>
  <si>
    <t>deska EPS grafitová fasádní λ=0,032 tl 160mm</t>
  </si>
  <si>
    <t>670194338</t>
  </si>
  <si>
    <t>323,5*1,1 'Přepočtené koeficientem množství</t>
  </si>
  <si>
    <t>67</t>
  </si>
  <si>
    <t>622212051</t>
  </si>
  <si>
    <t>Montáž kontaktního zateplení vnějšího ostění, nadpraží nebo parapetu hl. špalety do 400 mm lepením desek z polystyrenu tl do 40 mm</t>
  </si>
  <si>
    <t>-364232011</t>
  </si>
  <si>
    <t>(0,9*7+1,8+1,05+1)</t>
  </si>
  <si>
    <t>(0,6*18+4,2)</t>
  </si>
  <si>
    <t>(1,5*6+1,8)</t>
  </si>
  <si>
    <t>(2,2*4+1,35*4+0,9*4)</t>
  </si>
  <si>
    <t>(3*(1,5*7+0,9*2))</t>
  </si>
  <si>
    <t>(3*(2,2*4+1,35*10+0,9*4))</t>
  </si>
  <si>
    <t>56,05</t>
  </si>
  <si>
    <t>68</t>
  </si>
  <si>
    <t>28375944</t>
  </si>
  <si>
    <t>deska EPS 100 fasádní λ=0,037 tl 40mm</t>
  </si>
  <si>
    <t>215346734</t>
  </si>
  <si>
    <t>168,35*1,1 'Přepočtené koeficientem množství</t>
  </si>
  <si>
    <t>69</t>
  </si>
  <si>
    <t>28376012</t>
  </si>
  <si>
    <t>deska perimetrická fasádní soklová 150kPa λ=0,035 tl 40mm</t>
  </si>
  <si>
    <t>-553636766</t>
  </si>
  <si>
    <t>56,050*0,3</t>
  </si>
  <si>
    <t>70</t>
  </si>
  <si>
    <t>622251101</t>
  </si>
  <si>
    <t>Příplatek k cenám kontaktního zateplení vnějších stěn za zápustnou montáž a použití tepelněizolačních zátek z polystyrenu</t>
  </si>
  <si>
    <t>-1650940156</t>
  </si>
  <si>
    <t>323,5+30,9</t>
  </si>
  <si>
    <t>71</t>
  </si>
  <si>
    <t>622251105</t>
  </si>
  <si>
    <t>Příplatek k cenám kontaktního zateplení vnějších stěn za zápustnou montáž a použití tepelněizolačních zátek z minerální vlny</t>
  </si>
  <si>
    <t>-334204103</t>
  </si>
  <si>
    <t>72</t>
  </si>
  <si>
    <t>622252002</t>
  </si>
  <si>
    <t>Montáž profilů kontaktního zateplení lepených</t>
  </si>
  <si>
    <t>1335451958</t>
  </si>
  <si>
    <t>"Okap"10,15+38,6+4,1+38,6+10,8+36,9</t>
  </si>
  <si>
    <t>"Apu"15+10,5+10,8+17,8+36,9+77,7</t>
  </si>
  <si>
    <t>"para"8,35+10,8+36,9</t>
  </si>
  <si>
    <t>"roh"15+10,8+36,9+77,7+13*2</t>
  </si>
  <si>
    <t>"dil"26</t>
  </si>
  <si>
    <t>73</t>
  </si>
  <si>
    <t>59051486</t>
  </si>
  <si>
    <t>profil rohový PVC 15x15mm s výztužnou tkaninou š 100mm pro ETICS</t>
  </si>
  <si>
    <t>816753578</t>
  </si>
  <si>
    <t>166,4*1,15 'Přepočtené koeficientem množství</t>
  </si>
  <si>
    <t>74</t>
  </si>
  <si>
    <t>59051500</t>
  </si>
  <si>
    <t>profil dilatační stěnový PVC s výztužnou tkaninou pro ETICS</t>
  </si>
  <si>
    <t>-1606867856</t>
  </si>
  <si>
    <t>26*1,15 'Přepočtené koeficientem množství</t>
  </si>
  <si>
    <t>75</t>
  </si>
  <si>
    <t>28342205</t>
  </si>
  <si>
    <t>profil začišťovací PVC 6mm s výztužnou tkaninou pro ostění ETICS</t>
  </si>
  <si>
    <t>-47972208</t>
  </si>
  <si>
    <t>168,7*1,15 'Přepočtené koeficientem množství</t>
  </si>
  <si>
    <t>76</t>
  </si>
  <si>
    <t>59051510</t>
  </si>
  <si>
    <t>profil začišťovací s okapnicí PVC s výztužnou tkaninou pro nadpraží ETICS</t>
  </si>
  <si>
    <t>-958698308</t>
  </si>
  <si>
    <t>139,15*1,15 'Přepočtené koeficientem množství</t>
  </si>
  <si>
    <t>77</t>
  </si>
  <si>
    <t>59051512</t>
  </si>
  <si>
    <t>profil začišťovací s okapnicí PVC s výztužnou tkaninou pro parapet ETICS</t>
  </si>
  <si>
    <t>-481316625</t>
  </si>
  <si>
    <t>56,05*1,15 'Přepočtené koeficientem množství</t>
  </si>
  <si>
    <t>78</t>
  </si>
  <si>
    <t>622325102</t>
  </si>
  <si>
    <t>Vyspravení vnější vápenocementové hladké omítky složitosti 1 stěn v rozsahu přes 10 do 30 %</t>
  </si>
  <si>
    <t>-442420826</t>
  </si>
  <si>
    <t>79</t>
  </si>
  <si>
    <t>622326252</t>
  </si>
  <si>
    <t>Vyspravení vnější vápenocementové omítky s celoplošným přeštukováním členitosti 1 v rozsahu přes 10 do 30 %</t>
  </si>
  <si>
    <t>977170182</t>
  </si>
  <si>
    <t>"komíny nad střechou"21,6</t>
  </si>
  <si>
    <t>80</t>
  </si>
  <si>
    <t>622511112</t>
  </si>
  <si>
    <t>Tenkovrstvá akrylátová mozaiková střednězrnná omítka vnějších stěn</t>
  </si>
  <si>
    <t>1469565240</t>
  </si>
  <si>
    <t>81</t>
  </si>
  <si>
    <t>622531012</t>
  </si>
  <si>
    <t>Tenkovrstvá silikonová zrnitá omítka zrnitost 1,5 mm vnějších stěn</t>
  </si>
  <si>
    <t>-2039735488</t>
  </si>
  <si>
    <t>83,200+323,5</t>
  </si>
  <si>
    <t>82</t>
  </si>
  <si>
    <t>623131121</t>
  </si>
  <si>
    <t>Penetrační nátěr vnějších pilířů nebo sloupů nanášený ručně</t>
  </si>
  <si>
    <t>-1336362004</t>
  </si>
  <si>
    <t>0,3*(0,9*7+1,8+1,05+1)</t>
  </si>
  <si>
    <t>0,3*(0,6*18+4,2)</t>
  </si>
  <si>
    <t>0,3*(1,5*6+1,8)</t>
  </si>
  <si>
    <t>0,3*(2,2*4+1,35*4+0,9*4)</t>
  </si>
  <si>
    <t>0,3*(3*(1,5*7+0,9*2))</t>
  </si>
  <si>
    <t>0,3*(3*(2,2*4+1,35*10+0,9*4))</t>
  </si>
  <si>
    <t>83</t>
  </si>
  <si>
    <t>623151031</t>
  </si>
  <si>
    <t>Penetrační silikonový nátěr vnějších pastovitých tenkovrstvých omítek pilířů a sloupů</t>
  </si>
  <si>
    <t>1856897110</t>
  </si>
  <si>
    <t>84</t>
  </si>
  <si>
    <t>623531012</t>
  </si>
  <si>
    <t>Tenkovrstvá silikonová zrnitá omítka zrnitost 1,5 mm vnějších pilířů nebo sloupů</t>
  </si>
  <si>
    <t>969114313</t>
  </si>
  <si>
    <t>85</t>
  </si>
  <si>
    <t>629135102</t>
  </si>
  <si>
    <t>Vyrovnávací vrstva pod klempířské prvky z MC š přes 150 do 300 mm</t>
  </si>
  <si>
    <t>-1607732980</t>
  </si>
  <si>
    <t>4,5+8,35+2*35,7</t>
  </si>
  <si>
    <t>86</t>
  </si>
  <si>
    <t>629995101</t>
  </si>
  <si>
    <t>Očištění vnějších ploch tlakovou vodou</t>
  </si>
  <si>
    <t>-1915470648</t>
  </si>
  <si>
    <t>"KZS1"91,5+124,3+107,7</t>
  </si>
  <si>
    <t>"KZS2"5,1+3,5+3,7+5,9+7,6+5,1</t>
  </si>
  <si>
    <t>"KZS3"62,3+12,8+8,1</t>
  </si>
  <si>
    <t>87</t>
  </si>
  <si>
    <t>629999011</t>
  </si>
  <si>
    <t>Příplatek k úpravám povrchů za provádění styku dvou barev nebo struktur na fasádě</t>
  </si>
  <si>
    <t>1001699373</t>
  </si>
  <si>
    <t>15*6</t>
  </si>
  <si>
    <t>88</t>
  </si>
  <si>
    <t>637111113</t>
  </si>
  <si>
    <t>Okapový chodník ze štěrkopísku tl 200 mm s udusáním</t>
  </si>
  <si>
    <t>-952285808</t>
  </si>
  <si>
    <t>89</t>
  </si>
  <si>
    <t>637211134</t>
  </si>
  <si>
    <t>Okapový chodník z betonových dlaždic tl 50 mm do kameniva</t>
  </si>
  <si>
    <t>-1915400440</t>
  </si>
  <si>
    <t>0,5*(14,8+10,75+13)</t>
  </si>
  <si>
    <t>90</t>
  </si>
  <si>
    <t>642944121</t>
  </si>
  <si>
    <t>Osazování ocelových zárubní dodatečné pl do 2,5 m2</t>
  </si>
  <si>
    <t>2000750152</t>
  </si>
  <si>
    <t>91</t>
  </si>
  <si>
    <t>55331430</t>
  </si>
  <si>
    <t>zárubeň jednokřídlá ocelová pro dodatečnou montáž tl stěny 75-100mm rozměru 600/1970, 2100mm</t>
  </si>
  <si>
    <t>-1891307649</t>
  </si>
  <si>
    <t>92</t>
  </si>
  <si>
    <t>55331432</t>
  </si>
  <si>
    <t>zárubeň jednokřídlá ocelová pro dodatečnou montáž tl stěny 75-100mm rozměru 800/1970, 2100mm</t>
  </si>
  <si>
    <t>-193217700</t>
  </si>
  <si>
    <t>93</t>
  </si>
  <si>
    <t>642944221</t>
  </si>
  <si>
    <t>Osazování ocelových zárubní dodatečné pl přes 2,5 m2</t>
  </si>
  <si>
    <t>142336237</t>
  </si>
  <si>
    <t>94</t>
  </si>
  <si>
    <t>55331714</t>
  </si>
  <si>
    <t>zárubeň dvoukřídlá ocelová pro dodatečnou montáž tl stěny 75-100mm rozměru 1450/1970, 2100mm</t>
  </si>
  <si>
    <t>807165621</t>
  </si>
  <si>
    <t>95</t>
  </si>
  <si>
    <t>644000123</t>
  </si>
  <si>
    <t>D+M větrací mřížka plastová - 210</t>
  </si>
  <si>
    <t>-1005951605</t>
  </si>
  <si>
    <t>96</t>
  </si>
  <si>
    <t>644941121</t>
  </si>
  <si>
    <t>Montáž průchodky k větrací mřížce se zhotovením otvoru v tepelné izolaci</t>
  </si>
  <si>
    <t>-1508265801</t>
  </si>
  <si>
    <t>97</t>
  </si>
  <si>
    <t>42981649</t>
  </si>
  <si>
    <t>trouba pevná PVC D 100mm do 45°C</t>
  </si>
  <si>
    <t>1857613043</t>
  </si>
  <si>
    <t>Ostatní konstrukce a práce, bourání</t>
  </si>
  <si>
    <t>98</t>
  </si>
  <si>
    <t>941211112</t>
  </si>
  <si>
    <t>Montáž lešení řadového rámového lehkého zatížení do 200 kg/m2 š od 0,6 do 0,9 m v přes 10 do 25 m</t>
  </si>
  <si>
    <t>1553910703</t>
  </si>
  <si>
    <t>12,8*(16,3*2+11,75)</t>
  </si>
  <si>
    <t>99</t>
  </si>
  <si>
    <t>941211211</t>
  </si>
  <si>
    <t>Příplatek k lešení řadovému rámovému lehkému š 0,9 m v přes 10 do 25 m za první a ZKD den použití</t>
  </si>
  <si>
    <t>-1494742350</t>
  </si>
  <si>
    <t>567,68*90 'Přepočtené koeficientem množství</t>
  </si>
  <si>
    <t>100</t>
  </si>
  <si>
    <t>941211812</t>
  </si>
  <si>
    <t>Demontáž lešení řadového rámového lehkého zatížení do 200 kg/m2 š od 0,6 do 0,9 m v přes 10 do 25 m</t>
  </si>
  <si>
    <t>-1582661970</t>
  </si>
  <si>
    <t>101</t>
  </si>
  <si>
    <t>944511111</t>
  </si>
  <si>
    <t>Montáž ochranné sítě z textilie z umělých vláken</t>
  </si>
  <si>
    <t>138395156</t>
  </si>
  <si>
    <t>102</t>
  </si>
  <si>
    <t>944511211</t>
  </si>
  <si>
    <t>Příplatek k ochranné síti za první a ZKD den použití</t>
  </si>
  <si>
    <t>-2023352843</t>
  </si>
  <si>
    <t>103</t>
  </si>
  <si>
    <t>944511811</t>
  </si>
  <si>
    <t>Demontáž ochranné sítě z textilie z umělých vláken</t>
  </si>
  <si>
    <t>-1328992482</t>
  </si>
  <si>
    <t>104</t>
  </si>
  <si>
    <t>944711112</t>
  </si>
  <si>
    <t>Montáž záchytné stříšky š přes 1,5 do 2 m</t>
  </si>
  <si>
    <t>110869777</t>
  </si>
  <si>
    <t>105</t>
  </si>
  <si>
    <t>944711212</t>
  </si>
  <si>
    <t>Příplatek k záchytné stříšce š do 2 m za první a ZKD den použití</t>
  </si>
  <si>
    <t>-1890555749</t>
  </si>
  <si>
    <t>3*60 'Přepočtené koeficientem množství</t>
  </si>
  <si>
    <t>106</t>
  </si>
  <si>
    <t>944711812</t>
  </si>
  <si>
    <t>Demontáž záchytné stříšky š přes 1,5 do 2 m</t>
  </si>
  <si>
    <t>1862461113</t>
  </si>
  <si>
    <t>107</t>
  </si>
  <si>
    <t>949101111</t>
  </si>
  <si>
    <t>Lešení pomocné pro objekty pozemních staveb s lešeňovou podlahou v do 1,9 m zatížení do 150 kg/m2</t>
  </si>
  <si>
    <t>1638521220</t>
  </si>
  <si>
    <t>108</t>
  </si>
  <si>
    <t>949101112</t>
  </si>
  <si>
    <t>Lešení pomocné pro objekty pozemních staveb s lešeňovou podlahou v přes 1,9 do 3,5 m zatížení do 150 kg/m2</t>
  </si>
  <si>
    <t>-2143274602</t>
  </si>
  <si>
    <t>109</t>
  </si>
  <si>
    <t>952901111</t>
  </si>
  <si>
    <t>Vyčištění budov bytové a občanské výstavby při výšce podlaží do 4 m</t>
  </si>
  <si>
    <t>1243684528</t>
  </si>
  <si>
    <t>33,8+5,35+10,4+5,35+10,1+4,75+4,75+4,75+4,75+4,75+4,8+5,65+5,65</t>
  </si>
  <si>
    <t>2,1+5,25+14,3+14,8+13,44+2,1+5,25+13,9+14,4+13,44+5,2+5,6</t>
  </si>
  <si>
    <t>2,1+4,73+14,3+14,8+13,44+2,1+4,73+13,9+14,4+13,44+5,2+5,6</t>
  </si>
  <si>
    <t>2,1+5,3+14,3+14,8+13,44+2,1+4,73+13,9+14,4+13,44+5,2+5,6</t>
  </si>
  <si>
    <t>110</t>
  </si>
  <si>
    <t>953845113</t>
  </si>
  <si>
    <t>Vyvložkování stávajícího komínového tělesa nerezovými vložkami pevnými D přes 130 do 160 mm v 3 m</t>
  </si>
  <si>
    <t>soubor</t>
  </si>
  <si>
    <t>1320758293</t>
  </si>
  <si>
    <t>111</t>
  </si>
  <si>
    <t>953845123</t>
  </si>
  <si>
    <t>Příplatek k vyvložkování komínového průduchu nerezovými vložkami pevnými D přes 130 do 160 mm ZKD 1 m výšky</t>
  </si>
  <si>
    <t>-2089967011</t>
  </si>
  <si>
    <t>5,000*15</t>
  </si>
  <si>
    <t>112</t>
  </si>
  <si>
    <t>953943211</t>
  </si>
  <si>
    <t>Osazování hasicího přístroje</t>
  </si>
  <si>
    <t>455268819</t>
  </si>
  <si>
    <t>113</t>
  </si>
  <si>
    <t>44932114</t>
  </si>
  <si>
    <t>přístroj hasicí ruční práškový PG 6 LE</t>
  </si>
  <si>
    <t>-1656441220</t>
  </si>
  <si>
    <t>114</t>
  </si>
  <si>
    <t>962031133</t>
  </si>
  <si>
    <t>Bourání příček z cihel pálených na MVC tl do 150 mm</t>
  </si>
  <si>
    <t>347213756</t>
  </si>
  <si>
    <t>2,485*1,8*5</t>
  </si>
  <si>
    <t>115</t>
  </si>
  <si>
    <t>962052211</t>
  </si>
  <si>
    <t>Bourání zdiva nadzákladového ze ŽB přes 1 m3</t>
  </si>
  <si>
    <t>-1265998148</t>
  </si>
  <si>
    <t>0,5*0,4*(7,4+2,2)</t>
  </si>
  <si>
    <t>116</t>
  </si>
  <si>
    <t>962081141</t>
  </si>
  <si>
    <t>Bourání příček ze skleněných tvárnic tl do 150 mm</t>
  </si>
  <si>
    <t>836806285</t>
  </si>
  <si>
    <t>1,8*8,55</t>
  </si>
  <si>
    <t>117</t>
  </si>
  <si>
    <t>966031313</t>
  </si>
  <si>
    <t>Vybourání částí říms z cihel vyložených do 250 mm tl do 300 mm</t>
  </si>
  <si>
    <t>286114426</t>
  </si>
  <si>
    <t>1,5*8</t>
  </si>
  <si>
    <t>118</t>
  </si>
  <si>
    <t>968072244</t>
  </si>
  <si>
    <t>Vybourání kovových rámů oken jednoduchých včetně křídel pl do 1 m2</t>
  </si>
  <si>
    <t>1633395086</t>
  </si>
  <si>
    <t>0,9*0,6*7</t>
  </si>
  <si>
    <t>119</t>
  </si>
  <si>
    <t>968072455</t>
  </si>
  <si>
    <t>Vybourání kovových dveřních zárubní pl do 2 m2</t>
  </si>
  <si>
    <t>-607042812</t>
  </si>
  <si>
    <t>1,8*2</t>
  </si>
  <si>
    <t>9*1,6</t>
  </si>
  <si>
    <t>1,2*3</t>
  </si>
  <si>
    <t>120</t>
  </si>
  <si>
    <t>968072456</t>
  </si>
  <si>
    <t>Vybourání kovových dveřních zárubní pl přes 2 m2</t>
  </si>
  <si>
    <t>1965500892</t>
  </si>
  <si>
    <t>1,8*2,1</t>
  </si>
  <si>
    <t>1,45*2*3</t>
  </si>
  <si>
    <t>121</t>
  </si>
  <si>
    <t>971033531</t>
  </si>
  <si>
    <t>Vybourání otvorů ve zdivu cihelném pl do 1 m2 na MVC nebo MV tl do 150 mm</t>
  </si>
  <si>
    <t>139993176</t>
  </si>
  <si>
    <t>0,3*2,45+0,5*2,45*2</t>
  </si>
  <si>
    <t>122</t>
  </si>
  <si>
    <t>977131110</t>
  </si>
  <si>
    <t>Vrty příklepovými vrtáky D do 16 mm do cihelného zdiva nebo prostého betonu</t>
  </si>
  <si>
    <t>229982648</t>
  </si>
  <si>
    <t>5*0,2*4*2</t>
  </si>
  <si>
    <t>123</t>
  </si>
  <si>
    <t>978000123</t>
  </si>
  <si>
    <t>Demontáž a zpětná montáž dvířek HUP, EL, tabulek s popisnými čísly</t>
  </si>
  <si>
    <t>komplet</t>
  </si>
  <si>
    <t>-554768430</t>
  </si>
  <si>
    <t>124</t>
  </si>
  <si>
    <t>978011121</t>
  </si>
  <si>
    <t>Otlučení (osekání) vnitřní vápenné nebo vápenocementové omítky stropů v rozsahu přes 5 do 10 %</t>
  </si>
  <si>
    <t>535163718</t>
  </si>
  <si>
    <t>125</t>
  </si>
  <si>
    <t>978013141</t>
  </si>
  <si>
    <t>Otlučení (osekání) vnitřní vápenné nebo vápenocementové omítky stěn v rozsahu přes 10 do 30 %</t>
  </si>
  <si>
    <t>-418107361</t>
  </si>
  <si>
    <t>"byty 1,2,3"370,475</t>
  </si>
  <si>
    <t>"komíny"43,2+1,5*4*2*(1,35+0,45)</t>
  </si>
  <si>
    <t>"1.PP mimo obvod"234,152</t>
  </si>
  <si>
    <t>126</t>
  </si>
  <si>
    <t>978013191</t>
  </si>
  <si>
    <t>Otlučení (osekání) vnitřní vápenné nebo vápenocementové omítky stěn v rozsahu přes 50 do 100 %</t>
  </si>
  <si>
    <t>1438072195</t>
  </si>
  <si>
    <t>1,4*(1,3+3,05+1,55)*3</t>
  </si>
  <si>
    <t>0,6*3,05*3</t>
  </si>
  <si>
    <t>1,4*1,8</t>
  </si>
  <si>
    <t>"1.PP"2,53*(4,2+9,35+3,8+0,45*3+3,4+1,05+3,05+1,9+1,9+3,3)</t>
  </si>
  <si>
    <t>127</t>
  </si>
  <si>
    <t>978015341</t>
  </si>
  <si>
    <t>Otlučení (osekání) vnější vápenné nebo vápenocementové omítky stupně členitosti 1 a 2 v rozsahu přes 20 do 30 %</t>
  </si>
  <si>
    <t>-1260987993</t>
  </si>
  <si>
    <t>437,6+19,744</t>
  </si>
  <si>
    <t>128</t>
  </si>
  <si>
    <t>985131311</t>
  </si>
  <si>
    <t>Ruční dočištění ploch stěn, rubu kleneb a podlah ocelových kartáči</t>
  </si>
  <si>
    <t>-961158937</t>
  </si>
  <si>
    <t>"půda"8,85*13,85</t>
  </si>
  <si>
    <t>"1.PP" 104,85</t>
  </si>
  <si>
    <t>"1.PP stěny"84,249</t>
  </si>
  <si>
    <t>129</t>
  </si>
  <si>
    <t>985311312</t>
  </si>
  <si>
    <t>Reprofilace rubu kleneb a podlah cementovou sanační maltou tl přes 10 do 20 mm</t>
  </si>
  <si>
    <t>-276589860</t>
  </si>
  <si>
    <t>8,85*13,85*0,15</t>
  </si>
  <si>
    <t>104,85*0,15</t>
  </si>
  <si>
    <t>130</t>
  </si>
  <si>
    <t>985312131</t>
  </si>
  <si>
    <t>Stěrka k vyrovnání betonových ploch rubu kleneb a podlah tl do 2 mm</t>
  </si>
  <si>
    <t>630469063</t>
  </si>
  <si>
    <t>131</t>
  </si>
  <si>
    <t>985123123R</t>
  </si>
  <si>
    <t>Demontáž a zpětná montáž zařízení na stropní konstrukci v 1.PP</t>
  </si>
  <si>
    <t>372389608</t>
  </si>
  <si>
    <t>132</t>
  </si>
  <si>
    <t>985331213</t>
  </si>
  <si>
    <t>Dodatečné vlepování betonářské výztuže D 12 mm do chemické malty včetně vyvrtání otvoru</t>
  </si>
  <si>
    <t>256118382</t>
  </si>
  <si>
    <t>133</t>
  </si>
  <si>
    <t>13021013</t>
  </si>
  <si>
    <t>tyč ocelová kruhová žebírková DIN 488 jakost B500B (10 505) výztuž do betonu D 12mm</t>
  </si>
  <si>
    <t>-113352972</t>
  </si>
  <si>
    <t>997</t>
  </si>
  <si>
    <t>Přesun sutě</t>
  </si>
  <si>
    <t>134</t>
  </si>
  <si>
    <t>997013215</t>
  </si>
  <si>
    <t>Vnitrostaveništní doprava suti a vybouraných hmot pro budovy v přes 15 do 18 m ručně</t>
  </si>
  <si>
    <t>1358874351</t>
  </si>
  <si>
    <t>135</t>
  </si>
  <si>
    <t>997013501</t>
  </si>
  <si>
    <t>Odvoz suti a vybouraných hmot na skládku nebo meziskládku do 1 km se složením</t>
  </si>
  <si>
    <t>833987670</t>
  </si>
  <si>
    <t>136</t>
  </si>
  <si>
    <t>997013509</t>
  </si>
  <si>
    <t>Příplatek k odvozu suti a vybouraných hmot na skládku ZKD 1 km přes 1 km</t>
  </si>
  <si>
    <t>2088305350</t>
  </si>
  <si>
    <t>65,486*29 'Přepočtené koeficientem množství</t>
  </si>
  <si>
    <t>137</t>
  </si>
  <si>
    <t>997013631</t>
  </si>
  <si>
    <t>Poplatek za uložení na skládce (skládkovné) stavebního odpadu směsného kód odpadu 17 09 04</t>
  </si>
  <si>
    <t>-189843460</t>
  </si>
  <si>
    <t>998</t>
  </si>
  <si>
    <t>Přesun hmot</t>
  </si>
  <si>
    <t>138</t>
  </si>
  <si>
    <t>998018003</t>
  </si>
  <si>
    <t>Přesun hmot ruční pro budovy v přes 12 do 24 m</t>
  </si>
  <si>
    <t>-599148568</t>
  </si>
  <si>
    <t>PSV</t>
  </si>
  <si>
    <t>Práce a dodávky PSV</t>
  </si>
  <si>
    <t>711</t>
  </si>
  <si>
    <t>Izolace proti vodě, vlhkosti a plynům</t>
  </si>
  <si>
    <t>139</t>
  </si>
  <si>
    <t>711493121</t>
  </si>
  <si>
    <t>Izolace proti podpovrchové a tlakové vodě svislá těsnicí hmotou dvousložkovou na bázi cementu</t>
  </si>
  <si>
    <t>-607901003</t>
  </si>
  <si>
    <t>1,2*1,4*2</t>
  </si>
  <si>
    <t>140</t>
  </si>
  <si>
    <t>998711203</t>
  </si>
  <si>
    <t>Přesun hmot procentní pro izolace proti vodě, vlhkosti a plynům v objektech v přes 12 do 60 m</t>
  </si>
  <si>
    <t>%</t>
  </si>
  <si>
    <t>-800483707</t>
  </si>
  <si>
    <t>713</t>
  </si>
  <si>
    <t>Izolace tepelné</t>
  </si>
  <si>
    <t>141</t>
  </si>
  <si>
    <t>713111111</t>
  </si>
  <si>
    <t>Montáž izolace tepelné vrchem stropů volně kladenými rohožemi, pásy, dílci, deskami</t>
  </si>
  <si>
    <t>206732579</t>
  </si>
  <si>
    <t>8,85*13,85</t>
  </si>
  <si>
    <t>122,573*2 'Přepočtené koeficientem množství</t>
  </si>
  <si>
    <t>142</t>
  </si>
  <si>
    <t>63166765</t>
  </si>
  <si>
    <t>pás tepelně izolační univerzální λ=0,036-0,037 tl 120mm</t>
  </si>
  <si>
    <t>-412187582</t>
  </si>
  <si>
    <t>245,146*1,1 'Přepočtené koeficientem množství</t>
  </si>
  <si>
    <t>143</t>
  </si>
  <si>
    <t>998713203</t>
  </si>
  <si>
    <t>Přesun hmot procentní pro izolace tepelné v objektech v přes 12 do 24 m</t>
  </si>
  <si>
    <t>548671593</t>
  </si>
  <si>
    <t>721</t>
  </si>
  <si>
    <t>Zdravotechnika - vnitřní kanalizace</t>
  </si>
  <si>
    <t>144</t>
  </si>
  <si>
    <t>721242106</t>
  </si>
  <si>
    <t>Lapač střešních splavenin z PP se zápachovou klapkou a lapacím košem DN 125</t>
  </si>
  <si>
    <t>-1754260150</t>
  </si>
  <si>
    <t>145</t>
  </si>
  <si>
    <t>721242804</t>
  </si>
  <si>
    <t>Demontáž lapače střešních splavenin DN 125</t>
  </si>
  <si>
    <t>891974744</t>
  </si>
  <si>
    <t>146</t>
  </si>
  <si>
    <t>998721203</t>
  </si>
  <si>
    <t>Přesun hmot procentní pro vnitřní kanalizace v objektech v přes 12 do 24 m</t>
  </si>
  <si>
    <t>1400736843</t>
  </si>
  <si>
    <t>722</t>
  </si>
  <si>
    <t xml:space="preserve">Zdravotechnika </t>
  </si>
  <si>
    <t>147</t>
  </si>
  <si>
    <t>722-1</t>
  </si>
  <si>
    <t>Zdravotechnika viz. samostatný rozpočet</t>
  </si>
  <si>
    <t>1975257488</t>
  </si>
  <si>
    <t>723</t>
  </si>
  <si>
    <t>Zdravotechnika - vnitřní plynovod</t>
  </si>
  <si>
    <t>148</t>
  </si>
  <si>
    <t>7231-1</t>
  </si>
  <si>
    <t>Plynoinstalace viz. samostatný rozpočet</t>
  </si>
  <si>
    <t>-1384259954</t>
  </si>
  <si>
    <t>725</t>
  </si>
  <si>
    <t>Zdravotechnika - zařizovací předměty</t>
  </si>
  <si>
    <t>149</t>
  </si>
  <si>
    <t>725610810</t>
  </si>
  <si>
    <t>Demontáž sporáků plynových</t>
  </si>
  <si>
    <t>2028679729</t>
  </si>
  <si>
    <t>733</t>
  </si>
  <si>
    <t xml:space="preserve">Ústřední vytápění </t>
  </si>
  <si>
    <t>150</t>
  </si>
  <si>
    <t>733-1</t>
  </si>
  <si>
    <t>Vytápění viz.samostatný rozpočet</t>
  </si>
  <si>
    <t>-255699660</t>
  </si>
  <si>
    <t>741</t>
  </si>
  <si>
    <t>Elektroinstalace - silnoproud</t>
  </si>
  <si>
    <t>151</t>
  </si>
  <si>
    <t>741-1</t>
  </si>
  <si>
    <t>Elektroinstalace viz.samostatný rozpočet</t>
  </si>
  <si>
    <t>2039447897</t>
  </si>
  <si>
    <t>152</t>
  </si>
  <si>
    <t>741420001</t>
  </si>
  <si>
    <t>Montáž drát nebo lano hromosvodné svodové D do 10 mm s podpěrou</t>
  </si>
  <si>
    <t>356860148</t>
  </si>
  <si>
    <t>153</t>
  </si>
  <si>
    <t>35441073</t>
  </si>
  <si>
    <t>drát D 10mm FeZn</t>
  </si>
  <si>
    <t>1671474047</t>
  </si>
  <si>
    <t>154</t>
  </si>
  <si>
    <t>741420021</t>
  </si>
  <si>
    <t>Montáž svorka hromosvodná se 2 šrouby</t>
  </si>
  <si>
    <t>-190185532</t>
  </si>
  <si>
    <t>155</t>
  </si>
  <si>
    <t>35441885</t>
  </si>
  <si>
    <t>svorka spojovací pro lano D 8-10mm</t>
  </si>
  <si>
    <t>1788669844</t>
  </si>
  <si>
    <t>156</t>
  </si>
  <si>
    <t>741420051</t>
  </si>
  <si>
    <t>Montáž vedení hromosvodné-úhelník nebo trubka s držáky do zdiva</t>
  </si>
  <si>
    <t>-154124957</t>
  </si>
  <si>
    <t>157</t>
  </si>
  <si>
    <t>35441830</t>
  </si>
  <si>
    <t>úhelník ochranný na ochranu svodu - 1700mm, FeZn</t>
  </si>
  <si>
    <t>826396667</t>
  </si>
  <si>
    <t>158</t>
  </si>
  <si>
    <t>741421813</t>
  </si>
  <si>
    <t>Demontáž drátu nebo lana svodového vedení D přes 8 mm kolmý svod</t>
  </si>
  <si>
    <t>1886990536</t>
  </si>
  <si>
    <t>13,8*2</t>
  </si>
  <si>
    <t>159</t>
  </si>
  <si>
    <t>741421871</t>
  </si>
  <si>
    <t>Demontáž vedení hromosvodné-ochranného úhelníku délky do 1,4 m</t>
  </si>
  <si>
    <t>-1138997731</t>
  </si>
  <si>
    <t>160</t>
  </si>
  <si>
    <t>741421000</t>
  </si>
  <si>
    <t>Revize hromosvodu</t>
  </si>
  <si>
    <t>-1490593318</t>
  </si>
  <si>
    <t>762</t>
  </si>
  <si>
    <t>Konstrukce tesařské</t>
  </si>
  <si>
    <t>161</t>
  </si>
  <si>
    <t>762000123R</t>
  </si>
  <si>
    <t>Sanace tesařských konstrukcí - odhad 100.000 - povinná položka, všichni ocení cenou 100.000</t>
  </si>
  <si>
    <t>-279053605</t>
  </si>
  <si>
    <t>162</t>
  </si>
  <si>
    <t>762083121</t>
  </si>
  <si>
    <t>Impregnace řeziva proti dřevokaznému hmyzu, houbám a plísním máčením třída ohrožení 1 a 2</t>
  </si>
  <si>
    <t>-1759872298</t>
  </si>
  <si>
    <t>163</t>
  </si>
  <si>
    <t>762342214</t>
  </si>
  <si>
    <t>Montáž laťování na střechách jednoduchých sklonu do 60° osové vzdálenosti přes 150 do 360 mm</t>
  </si>
  <si>
    <t>115069084</t>
  </si>
  <si>
    <t>164</t>
  </si>
  <si>
    <t>762342511</t>
  </si>
  <si>
    <t>Montáž kontralatí na podklad bez tepelné izolace</t>
  </si>
  <si>
    <t>242663704</t>
  </si>
  <si>
    <t>165</t>
  </si>
  <si>
    <t>60514114</t>
  </si>
  <si>
    <t>řezivo jehličnaté lať impregnovaná dl 4 m</t>
  </si>
  <si>
    <t>-1333980320</t>
  </si>
  <si>
    <t>75*0,04*0,06</t>
  </si>
  <si>
    <t>0,18*1,1 'Přepočtené koeficientem množství</t>
  </si>
  <si>
    <t>166</t>
  </si>
  <si>
    <t>762342811</t>
  </si>
  <si>
    <t>Demontáž laťování střech z latí osové vzdálenosti do 0,22 m</t>
  </si>
  <si>
    <t>-1401645707</t>
  </si>
  <si>
    <t>167</t>
  </si>
  <si>
    <t>762395000</t>
  </si>
  <si>
    <t>Spojovací prostředky krovů, bednění, laťování, nadstřešních konstrukcí</t>
  </si>
  <si>
    <t>1722450475</t>
  </si>
  <si>
    <t>168</t>
  </si>
  <si>
    <t>762511274</t>
  </si>
  <si>
    <t>Podlahové kce podkladové z desek OSB tl 18 mm broušených na pero a drážku šroubovaných</t>
  </si>
  <si>
    <t>1918836964</t>
  </si>
  <si>
    <t>169</t>
  </si>
  <si>
    <t>762511276</t>
  </si>
  <si>
    <t>Podlahové kce podkladové z desek OSB tl 22 mm broušených na pero a drážku šroubovaných</t>
  </si>
  <si>
    <t>-442586619</t>
  </si>
  <si>
    <t>39,936*1,1 'Přepočtené koeficientem množství</t>
  </si>
  <si>
    <t>170</t>
  </si>
  <si>
    <t>762512261</t>
  </si>
  <si>
    <t>Montáž podlahové kce podkladového roštu</t>
  </si>
  <si>
    <t>81060962</t>
  </si>
  <si>
    <t>171</t>
  </si>
  <si>
    <t>60512130</t>
  </si>
  <si>
    <t>hranol stavební řezivo průřezu do 224cm2 do dl 6m</t>
  </si>
  <si>
    <t>-1465022649</t>
  </si>
  <si>
    <t>50*0,24*0,08</t>
  </si>
  <si>
    <t>0,96*1,15 'Přepočtené koeficientem množství</t>
  </si>
  <si>
    <t>172</t>
  </si>
  <si>
    <t>762526811</t>
  </si>
  <si>
    <t>Demontáž podlah z dřevotřísky, překližky, sololitu tloušťky do 20 mm bez polštářů</t>
  </si>
  <si>
    <t>-324591540</t>
  </si>
  <si>
    <t>(2,1+14,3+14,8+13,44)*0,3</t>
  </si>
  <si>
    <t>(2,1+13,9+14,4+13,44)*0,3</t>
  </si>
  <si>
    <t>173</t>
  </si>
  <si>
    <t>762595001</t>
  </si>
  <si>
    <t>Spojovací prostředky pro položení dřevěných podlah a zakrytí kanálů</t>
  </si>
  <si>
    <t>-1468785618</t>
  </si>
  <si>
    <t>39,936+10,5</t>
  </si>
  <si>
    <t>174</t>
  </si>
  <si>
    <t>998762203</t>
  </si>
  <si>
    <t>Přesun hmot procentní pro kce tesařské v objektech v přes 12 do 24 m</t>
  </si>
  <si>
    <t>1554900173</t>
  </si>
  <si>
    <t>763</t>
  </si>
  <si>
    <t>Konstrukce suché výstavby</t>
  </si>
  <si>
    <t>175</t>
  </si>
  <si>
    <t>763131751</t>
  </si>
  <si>
    <t xml:space="preserve">Montáž parotěsné zábrany </t>
  </si>
  <si>
    <t>1478828081</t>
  </si>
  <si>
    <t>122,573*1,1 'Přepočtené koeficientem množství</t>
  </si>
  <si>
    <t>176</t>
  </si>
  <si>
    <t>28329276</t>
  </si>
  <si>
    <t>fólie PE vyztužená pro parotěsnou vrstvu (reakce na oheň - třída E) 140g/m2</t>
  </si>
  <si>
    <t>-1867941792</t>
  </si>
  <si>
    <t>134,830820590359*1,1235 'Přepočtené koeficientem množství</t>
  </si>
  <si>
    <t>177</t>
  </si>
  <si>
    <t>998763403</t>
  </si>
  <si>
    <t>Přesun hmot procentní pro sádrokartonové konstrukce v objektech v přes 12 do 24 m</t>
  </si>
  <si>
    <t>-535918056</t>
  </si>
  <si>
    <t>764</t>
  </si>
  <si>
    <t>Konstrukce klempířské</t>
  </si>
  <si>
    <t>178</t>
  </si>
  <si>
    <t>764000123R</t>
  </si>
  <si>
    <t>Komínek pro odvětrání kanalizačního potrubí K8</t>
  </si>
  <si>
    <t>664861843</t>
  </si>
  <si>
    <t>179</t>
  </si>
  <si>
    <t>764001821</t>
  </si>
  <si>
    <t>Demontáž krytiny ze svitků nebo tabulí do suti</t>
  </si>
  <si>
    <t>-1732351533</t>
  </si>
  <si>
    <t>1,6+14,7*2+10,55</t>
  </si>
  <si>
    <t>174,3*0,2</t>
  </si>
  <si>
    <t>180</t>
  </si>
  <si>
    <t>764002801</t>
  </si>
  <si>
    <t>Demontáž závětrné lišty do suti</t>
  </si>
  <si>
    <t>941444280</t>
  </si>
  <si>
    <t>181</t>
  </si>
  <si>
    <t>764002851</t>
  </si>
  <si>
    <t>Demontáž oplechování parapetů do suti</t>
  </si>
  <si>
    <t>-1083781396</t>
  </si>
  <si>
    <t>7*0,9</t>
  </si>
  <si>
    <t>35,7+35,7</t>
  </si>
  <si>
    <t>182</t>
  </si>
  <si>
    <t>764002861</t>
  </si>
  <si>
    <t>Demontáž oplechování říms a ozdobných prvků do suti</t>
  </si>
  <si>
    <t>-1104665439</t>
  </si>
  <si>
    <t>183</t>
  </si>
  <si>
    <t>764004801</t>
  </si>
  <si>
    <t>Demontáž podokapního žlabu do suti</t>
  </si>
  <si>
    <t>810356052</t>
  </si>
  <si>
    <t>184</t>
  </si>
  <si>
    <t>764004861</t>
  </si>
  <si>
    <t>Demontáž svodu do suti</t>
  </si>
  <si>
    <t>113463170</t>
  </si>
  <si>
    <t>185</t>
  </si>
  <si>
    <t>764111641</t>
  </si>
  <si>
    <t>Krytina střechy rovné drážkováním ze svitků z Pz plechu s povrchovou úpravou do rš 670 mm sklonu do 30°</t>
  </si>
  <si>
    <t>-576374200</t>
  </si>
  <si>
    <t>186</t>
  </si>
  <si>
    <t>764121401</t>
  </si>
  <si>
    <t>Krytina střechy rovné drážkováním ze svitků z Al plechu rš 500 mm sklonu do 30°</t>
  </si>
  <si>
    <t>735846915</t>
  </si>
  <si>
    <t>174,300*0,2+39,95</t>
  </si>
  <si>
    <t>187</t>
  </si>
  <si>
    <t>764212631</t>
  </si>
  <si>
    <t>Oplechování štítu závětrnou lištou z Pz s povrchovou úpravou rš 160 mm</t>
  </si>
  <si>
    <t>-1052202988</t>
  </si>
  <si>
    <t>188</t>
  </si>
  <si>
    <t>764212663</t>
  </si>
  <si>
    <t>Oplechování rovné okapové hrany z Pz s povrchovou úpravou rš 250 mm</t>
  </si>
  <si>
    <t>-1482593994</t>
  </si>
  <si>
    <t>189</t>
  </si>
  <si>
    <t>764216645</t>
  </si>
  <si>
    <t>Oplechování rovných parapetů celoplošně lepené z Pz s povrchovou úpravou rš 400 mm</t>
  </si>
  <si>
    <t>1099692762</t>
  </si>
  <si>
    <t>35,7+35,7+8,35</t>
  </si>
  <si>
    <t>190</t>
  </si>
  <si>
    <t>764216665</t>
  </si>
  <si>
    <t>Příplatek za zvýšenou pracnost oplechování rohů rovných parapetů z PZ s povrch úpravou rš do 400 mm</t>
  </si>
  <si>
    <t>-644166162</t>
  </si>
  <si>
    <t>7+19+8+19+8</t>
  </si>
  <si>
    <t>191</t>
  </si>
  <si>
    <t>764223452</t>
  </si>
  <si>
    <t>Střešní výlez pro krytinu skládanou nebo plechovou z Al plechu</t>
  </si>
  <si>
    <t>-1723998739</t>
  </si>
  <si>
    <t>192</t>
  </si>
  <si>
    <t>764311603</t>
  </si>
  <si>
    <t>Lemování rovných zdí střech s krytinou prejzovou nebo vlnitou z Pz s povrchovou úpravou rš 250 mm</t>
  </si>
  <si>
    <t>2139799008</t>
  </si>
  <si>
    <t>2,6+4*2*(1,35+0,45)</t>
  </si>
  <si>
    <t>193</t>
  </si>
  <si>
    <t>764511603</t>
  </si>
  <si>
    <t>Žlab podokapní půlkruhový z Pz s povrchovou úpravou rš 400 mm</t>
  </si>
  <si>
    <t>-1942470403</t>
  </si>
  <si>
    <t>194</t>
  </si>
  <si>
    <t>764511623</t>
  </si>
  <si>
    <t>Roh nebo kout půlkruhového podokapního žlabu z Pz s povrchovou úpravou rš 400 mm</t>
  </si>
  <si>
    <t>-1016014421</t>
  </si>
  <si>
    <t>195</t>
  </si>
  <si>
    <t>764511644</t>
  </si>
  <si>
    <t>Kotlík oválný (trychtýřový) pro podokapní žlaby z Pz s povrchovou úpravou 400/100 mm</t>
  </si>
  <si>
    <t>971675498</t>
  </si>
  <si>
    <t>196</t>
  </si>
  <si>
    <t>764518623</t>
  </si>
  <si>
    <t>Svody kruhové včetně objímek, kolen, odskoků z Pz s povrchovou úpravou průměru 120 mm</t>
  </si>
  <si>
    <t>1196592089</t>
  </si>
  <si>
    <t>197</t>
  </si>
  <si>
    <t>998764203</t>
  </si>
  <si>
    <t>Přesun hmot procentní pro konstrukce klempířské v objektech v přes 12 do 24 m</t>
  </si>
  <si>
    <t>735038274</t>
  </si>
  <si>
    <t>765</t>
  </si>
  <si>
    <t>Krytina skládaná</t>
  </si>
  <si>
    <t>198</t>
  </si>
  <si>
    <t>765191021</t>
  </si>
  <si>
    <t>Montáž pojistné hydroizolační nebo parotěsné fólie kladené ve sklonu přes 20° s lepenými spoji na krokve</t>
  </si>
  <si>
    <t>-1073099677</t>
  </si>
  <si>
    <t>39,95+174,3*0,2</t>
  </si>
  <si>
    <t>199</t>
  </si>
  <si>
    <t>28329036</t>
  </si>
  <si>
    <t>fólie kontaktní difuzně propustná pro doplňkovou hydroizolační vrstvu, třívrstvá mikroporézní PP 150g/m2 s integrovanou samolepící páskou</t>
  </si>
  <si>
    <t>1049827577</t>
  </si>
  <si>
    <t>74,81*1,15 'Přepočtené koeficientem množství</t>
  </si>
  <si>
    <t>200</t>
  </si>
  <si>
    <t>765191901</t>
  </si>
  <si>
    <t>Demontáž pojistné hydroizolační fólie kladené ve sklonu do 30°</t>
  </si>
  <si>
    <t>811275338</t>
  </si>
  <si>
    <t>14,7*2+10,55</t>
  </si>
  <si>
    <t>201</t>
  </si>
  <si>
    <t>765192811</t>
  </si>
  <si>
    <t>Demontáž střešního výlezu jakékoliv plochy</t>
  </si>
  <si>
    <t>529195768</t>
  </si>
  <si>
    <t>202</t>
  </si>
  <si>
    <t>998765203</t>
  </si>
  <si>
    <t>Přesun hmot procentní pro krytiny skládané v objektech v přes 12 do 24 m</t>
  </si>
  <si>
    <t>876171686</t>
  </si>
  <si>
    <t>766</t>
  </si>
  <si>
    <t>Konstrukce truhlářské</t>
  </si>
  <si>
    <t>203</t>
  </si>
  <si>
    <t>766000123R</t>
  </si>
  <si>
    <t>Demontáž dřevěných krycích dvířek žebříku</t>
  </si>
  <si>
    <t>-1031465116</t>
  </si>
  <si>
    <t>204</t>
  </si>
  <si>
    <t>766000124R</t>
  </si>
  <si>
    <t>D+M okno dvoukřídlové na schodišti, parozábrana - 101</t>
  </si>
  <si>
    <t>505670971</t>
  </si>
  <si>
    <t>205</t>
  </si>
  <si>
    <t>766000125R</t>
  </si>
  <si>
    <t>D+M okno jednokřídlové sklopné, parozábrana - 102</t>
  </si>
  <si>
    <t>685245028</t>
  </si>
  <si>
    <t>206</t>
  </si>
  <si>
    <t>766000126R</t>
  </si>
  <si>
    <t>D+M okno jednokřídlové sklopné, parozábrana - 103</t>
  </si>
  <si>
    <t>-1558566138</t>
  </si>
  <si>
    <t>207</t>
  </si>
  <si>
    <t>766000127R</t>
  </si>
  <si>
    <t>D+M okno jednokřídlové sklopné, parozábrana - 104</t>
  </si>
  <si>
    <t>1461446438</t>
  </si>
  <si>
    <t>208</t>
  </si>
  <si>
    <t>766000128R</t>
  </si>
  <si>
    <t>D+M dveře vnitřní včetně kování 51L, 51P</t>
  </si>
  <si>
    <t>1976113871</t>
  </si>
  <si>
    <t>209</t>
  </si>
  <si>
    <t>766000129R</t>
  </si>
  <si>
    <t>D+M dveře vnitřní včetně kování 52L, 52P</t>
  </si>
  <si>
    <t>-1431902448</t>
  </si>
  <si>
    <t>210</t>
  </si>
  <si>
    <t>766000130R</t>
  </si>
  <si>
    <t>D+M dveře vnitřní včetně kování 53L, 53P</t>
  </si>
  <si>
    <t>-734128467</t>
  </si>
  <si>
    <t>211</t>
  </si>
  <si>
    <t>766000131R</t>
  </si>
  <si>
    <t>D+M dveře vnitřní včetně kování 54</t>
  </si>
  <si>
    <t>-119047375</t>
  </si>
  <si>
    <t>212</t>
  </si>
  <si>
    <t>766000132R</t>
  </si>
  <si>
    <t>D+M dveře vstupní včetně kování 55L, 55P</t>
  </si>
  <si>
    <t>-1846408921</t>
  </si>
  <si>
    <t>213</t>
  </si>
  <si>
    <t>766000133R</t>
  </si>
  <si>
    <t>D+M kuchyňské linky 211, 211z</t>
  </si>
  <si>
    <t>-1786100888</t>
  </si>
  <si>
    <t>214</t>
  </si>
  <si>
    <t>766000134R</t>
  </si>
  <si>
    <t>D+M věstavěné šatní skříně 212, 212z</t>
  </si>
  <si>
    <t>-764950740</t>
  </si>
  <si>
    <t>215</t>
  </si>
  <si>
    <t>766000135R</t>
  </si>
  <si>
    <t>D+M systémová sestava sklepních kójí sestava - 201a</t>
  </si>
  <si>
    <t>1885171728</t>
  </si>
  <si>
    <t>216</t>
  </si>
  <si>
    <t>766000136R</t>
  </si>
  <si>
    <t>D+M systémová sestava sklepních kójí sestava - 201b</t>
  </si>
  <si>
    <t>-1179762156</t>
  </si>
  <si>
    <t>217</t>
  </si>
  <si>
    <t>766000137R</t>
  </si>
  <si>
    <t>D+M kryt stávající niky pro umístění žebříku ve 4.NP - 204</t>
  </si>
  <si>
    <t>-1283198688</t>
  </si>
  <si>
    <t>218</t>
  </si>
  <si>
    <t>766111820</t>
  </si>
  <si>
    <t>Demontáž truhlářských stěn dřevěných plných</t>
  </si>
  <si>
    <t>612850536</t>
  </si>
  <si>
    <t>2,35*(3*8+1,2+8,15+2,5+3+4,2+3,05*2+1,1*4)</t>
  </si>
  <si>
    <t>2*2</t>
  </si>
  <si>
    <t>219</t>
  </si>
  <si>
    <t>766691914</t>
  </si>
  <si>
    <t>Vyvěšení nebo zavěšení dřevěných křídel dveří pl do 2 m2</t>
  </si>
  <si>
    <t>1977653302</t>
  </si>
  <si>
    <t>220</t>
  </si>
  <si>
    <t>766694126</t>
  </si>
  <si>
    <t>Montáž parapetních desek dřevěných nebo plastových š přes 30 cm</t>
  </si>
  <si>
    <t>1340818596</t>
  </si>
  <si>
    <t>221</t>
  </si>
  <si>
    <t>60794104</t>
  </si>
  <si>
    <t>parapet dřevotřískový vnitřní povrch laminátový š 340mm</t>
  </si>
  <si>
    <t>1300957632</t>
  </si>
  <si>
    <t>222</t>
  </si>
  <si>
    <t>60794121</t>
  </si>
  <si>
    <t>koncovka PVC k parapetním dřevotřískovým deskám 600mm</t>
  </si>
  <si>
    <t>-1978824737</t>
  </si>
  <si>
    <t>223</t>
  </si>
  <si>
    <t>766695212</t>
  </si>
  <si>
    <t>Montáž truhlářských prahů dveří jednokřídlových š do 10 cm</t>
  </si>
  <si>
    <t>-1161941712</t>
  </si>
  <si>
    <t>224</t>
  </si>
  <si>
    <t>61187156</t>
  </si>
  <si>
    <t>práh dveřní dřevěný dubový tl 20mm dl 820mm š 100mm</t>
  </si>
  <si>
    <t>-1219242240</t>
  </si>
  <si>
    <t>225</t>
  </si>
  <si>
    <t>61187116</t>
  </si>
  <si>
    <t>práh dveřní dřevěný dubový tl 20mm dl 620mm š 100mm</t>
  </si>
  <si>
    <t>663571518</t>
  </si>
  <si>
    <t>226</t>
  </si>
  <si>
    <t>766695232</t>
  </si>
  <si>
    <t>Montáž truhlářských prahů dveří dvoukřídlových š do 10 cm</t>
  </si>
  <si>
    <t>-1245513506</t>
  </si>
  <si>
    <t>227</t>
  </si>
  <si>
    <t>61187496</t>
  </si>
  <si>
    <t>práh dveřní dřevěný bukový tl 20mm dl 1470mm š 100mm</t>
  </si>
  <si>
    <t>152728665</t>
  </si>
  <si>
    <t>228</t>
  </si>
  <si>
    <t>766812830</t>
  </si>
  <si>
    <t>Demontáž kuchyňských linek dřevěných nebo kovových dl přes 1,5 do 1,8 m</t>
  </si>
  <si>
    <t>-1938565270</t>
  </si>
  <si>
    <t>229</t>
  </si>
  <si>
    <t>766825811</t>
  </si>
  <si>
    <t>Demontáž truhlářských vestavěných skříní jednokřídlových</t>
  </si>
  <si>
    <t>-1513050807</t>
  </si>
  <si>
    <t>230</t>
  </si>
  <si>
    <t>998766203</t>
  </si>
  <si>
    <t>Přesun hmot procentní pro kce truhlářské v objektech v přes 12 do 24 m</t>
  </si>
  <si>
    <t>-1695100642</t>
  </si>
  <si>
    <t>767</t>
  </si>
  <si>
    <t>Konstrukce zámečnické</t>
  </si>
  <si>
    <t>231</t>
  </si>
  <si>
    <t>767000123R</t>
  </si>
  <si>
    <t>Demontáž výlezu do mezistřešního prostoru</t>
  </si>
  <si>
    <t>-1602774153</t>
  </si>
  <si>
    <t>232</t>
  </si>
  <si>
    <t>767000124R</t>
  </si>
  <si>
    <t>D+M ochranné mříže na sklepní okna Z1a</t>
  </si>
  <si>
    <t>-1560716989</t>
  </si>
  <si>
    <t>233</t>
  </si>
  <si>
    <t>767000125R</t>
  </si>
  <si>
    <t>D+M ochranné mříže na sklepní okna Z1b</t>
  </si>
  <si>
    <t>-193248822</t>
  </si>
  <si>
    <t>234</t>
  </si>
  <si>
    <t>767000126R</t>
  </si>
  <si>
    <t>D+M ochranné mříže na sklepní okna Z1c</t>
  </si>
  <si>
    <t>935899965</t>
  </si>
  <si>
    <t>235</t>
  </si>
  <si>
    <t>767000127R</t>
  </si>
  <si>
    <t>D+M ocelového zábradlí u francouzských oken Z2</t>
  </si>
  <si>
    <t>1045421741</t>
  </si>
  <si>
    <t>236</t>
  </si>
  <si>
    <t>767000128R</t>
  </si>
  <si>
    <t>D+M vstupních hliníkových dveří  včetně schránek a zvonkového tabla, parozábrana - 121</t>
  </si>
  <si>
    <t>1616741625</t>
  </si>
  <si>
    <t>237</t>
  </si>
  <si>
    <t>767000129R</t>
  </si>
  <si>
    <t>D+M výlez do podkroví - 202</t>
  </si>
  <si>
    <t>1943147926</t>
  </si>
  <si>
    <t>238</t>
  </si>
  <si>
    <t>767000130R</t>
  </si>
  <si>
    <t>D+M lehký hliníkový žebřík pro výlez do podkroví - 203</t>
  </si>
  <si>
    <t>-1190113900</t>
  </si>
  <si>
    <t>239</t>
  </si>
  <si>
    <t>767000131R</t>
  </si>
  <si>
    <t>D+M komínová dvířka pro uzavření otvoru v plášti komínu - 205</t>
  </si>
  <si>
    <t>1582511509</t>
  </si>
  <si>
    <t>240</t>
  </si>
  <si>
    <t>767000132R</t>
  </si>
  <si>
    <t>D+M nerezová větrací mřížka - 208</t>
  </si>
  <si>
    <t>-522943514</t>
  </si>
  <si>
    <t>241</t>
  </si>
  <si>
    <t>767000133R</t>
  </si>
  <si>
    <t>D+M záchytného systému na střeše</t>
  </si>
  <si>
    <t>1855445462</t>
  </si>
  <si>
    <t>242</t>
  </si>
  <si>
    <t>767000134R</t>
  </si>
  <si>
    <t>D+M konzol pro parapety na schodišti</t>
  </si>
  <si>
    <t>703708550</t>
  </si>
  <si>
    <t>243</t>
  </si>
  <si>
    <t>767161814</t>
  </si>
  <si>
    <t>Demontáž zábradlí rovného nerozebíratelného hmotnosti 1 m zábradlí přes 20 kg do suti</t>
  </si>
  <si>
    <t>2104468694</t>
  </si>
  <si>
    <t>7,4+2,2</t>
  </si>
  <si>
    <t>244</t>
  </si>
  <si>
    <t>767661811</t>
  </si>
  <si>
    <t>Demontáž mříží pevných nebo otevíravých</t>
  </si>
  <si>
    <t>-1002934967</t>
  </si>
  <si>
    <t>245</t>
  </si>
  <si>
    <t>767810811</t>
  </si>
  <si>
    <t>Demontáž mřížek větracích ocelových čtyřhranných nebo kruhových</t>
  </si>
  <si>
    <t>498082777</t>
  </si>
  <si>
    <t>246</t>
  </si>
  <si>
    <t>767821812</t>
  </si>
  <si>
    <t>Demontáž poštovní schránky zavěšené</t>
  </si>
  <si>
    <t>-539333657</t>
  </si>
  <si>
    <t>247</t>
  </si>
  <si>
    <t>767833802</t>
  </si>
  <si>
    <t>Demontáž vnitřních kovových žebříků přímých dl přes 2 do 5 m kotvených do zdiva</t>
  </si>
  <si>
    <t>408409800</t>
  </si>
  <si>
    <t>248</t>
  </si>
  <si>
    <t>767851104</t>
  </si>
  <si>
    <t>Montáž lávek komínových - kompletní celé lávky</t>
  </si>
  <si>
    <t>1739935737</t>
  </si>
  <si>
    <t>249</t>
  </si>
  <si>
    <t>553446860R</t>
  </si>
  <si>
    <t>lávka komínová 250x3000mm</t>
  </si>
  <si>
    <t>1198528498</t>
  </si>
  <si>
    <t>250</t>
  </si>
  <si>
    <t>767851803</t>
  </si>
  <si>
    <t>Demontáž komínových lávek - celé komínové lávky</t>
  </si>
  <si>
    <t>-1499950498</t>
  </si>
  <si>
    <t>251</t>
  </si>
  <si>
    <t>998767203</t>
  </si>
  <si>
    <t>Přesun hmot procentní pro zámečnické konstrukce v objektech v přes 12 do 24 m</t>
  </si>
  <si>
    <t>1423217548</t>
  </si>
  <si>
    <t>771</t>
  </si>
  <si>
    <t>Podlahy z dlaždic</t>
  </si>
  <si>
    <t>252</t>
  </si>
  <si>
    <t>771111011</t>
  </si>
  <si>
    <t>Vysátí podkladu před pokládkou dlažby</t>
  </si>
  <si>
    <t>1199793644</t>
  </si>
  <si>
    <t>21,12+15,23</t>
  </si>
  <si>
    <t>253</t>
  </si>
  <si>
    <t>771121011</t>
  </si>
  <si>
    <t>Nátěr penetrační na podlahu</t>
  </si>
  <si>
    <t>-754598720</t>
  </si>
  <si>
    <t>42,24+15,23*2</t>
  </si>
  <si>
    <t>72,7*2 'Přepočtené koeficientem množství</t>
  </si>
  <si>
    <t>254</t>
  </si>
  <si>
    <t>771151026</t>
  </si>
  <si>
    <t>Samonivelační stěrka podlah pevnosti 30 MPa tl přes 12 do 15 mm</t>
  </si>
  <si>
    <t>487247712</t>
  </si>
  <si>
    <t>255</t>
  </si>
  <si>
    <t>771471810</t>
  </si>
  <si>
    <t>Demontáž soklíků z dlaždic keramických kladených do malty rovných</t>
  </si>
  <si>
    <t>1366898037</t>
  </si>
  <si>
    <t>2,4*2*8+2*4</t>
  </si>
  <si>
    <t>256</t>
  </si>
  <si>
    <t>771474112</t>
  </si>
  <si>
    <t>Montáž soklů z dlaždic keramických rovných flexibilní lepidlo v přes 65 do 90 mm</t>
  </si>
  <si>
    <t>1742410672</t>
  </si>
  <si>
    <t>257</t>
  </si>
  <si>
    <t>59761338</t>
  </si>
  <si>
    <t>sokl-dlažba keramická slinutá hladká do interiéru i exteriéru 445x85mm</t>
  </si>
  <si>
    <t>-1321693542</t>
  </si>
  <si>
    <t>46,4*2,475 'Přepočtené koeficientem množství</t>
  </si>
  <si>
    <t>258</t>
  </si>
  <si>
    <t>771551810</t>
  </si>
  <si>
    <t>Demontáž podlah z dlaždic teracových kladených do malty</t>
  </si>
  <si>
    <t>784104680</t>
  </si>
  <si>
    <t>2,4*1*4</t>
  </si>
  <si>
    <t>2,4*1,2*4</t>
  </si>
  <si>
    <t>259</t>
  </si>
  <si>
    <t>771571810</t>
  </si>
  <si>
    <t>Demontáž podlah z dlaždic keramických kladených do malty</t>
  </si>
  <si>
    <t>-1097359104</t>
  </si>
  <si>
    <t>4,73+4,73+4,73</t>
  </si>
  <si>
    <t>260</t>
  </si>
  <si>
    <t>771574154</t>
  </si>
  <si>
    <t>Montáž podlah keramických velkoformátových hladkých lepených flexibilním lepidlem přes 4 do 6 ks/m2</t>
  </si>
  <si>
    <t>-2061988430</t>
  </si>
  <si>
    <t>21,12</t>
  </si>
  <si>
    <t>5,25*2+4,73</t>
  </si>
  <si>
    <t>261</t>
  </si>
  <si>
    <t>59761007</t>
  </si>
  <si>
    <t>dlažba velkoformátová keramická slinutá hladká do interiéru i exteriéru přes 4 do 6ks/m2</t>
  </si>
  <si>
    <t>596709727</t>
  </si>
  <si>
    <t>36,35*1,15 'Přepočtené koeficientem množství</t>
  </si>
  <si>
    <t>262</t>
  </si>
  <si>
    <t>771591112</t>
  </si>
  <si>
    <t>Izolace pod dlažbu nátěrem nebo stěrkou ve dvou vrstvách</t>
  </si>
  <si>
    <t>1833694756</t>
  </si>
  <si>
    <t>263</t>
  </si>
  <si>
    <t>771591115</t>
  </si>
  <si>
    <t>Podlahy spárování silikonem</t>
  </si>
  <si>
    <t>1843351098</t>
  </si>
  <si>
    <t>46,4</t>
  </si>
  <si>
    <t>2*(3,05+1,9)*3</t>
  </si>
  <si>
    <t>264</t>
  </si>
  <si>
    <t>771591241</t>
  </si>
  <si>
    <t>Izolace těsnícími pásy vnitřní kout</t>
  </si>
  <si>
    <t>-144569380</t>
  </si>
  <si>
    <t>265</t>
  </si>
  <si>
    <t>771591242</t>
  </si>
  <si>
    <t>Izolace těsnícími pásy vnější roh</t>
  </si>
  <si>
    <t>1852181743</t>
  </si>
  <si>
    <t>266</t>
  </si>
  <si>
    <t>771591264</t>
  </si>
  <si>
    <t>Izolace těsnícími pásy mezi podlahou a stěnou</t>
  </si>
  <si>
    <t>1279663098</t>
  </si>
  <si>
    <t>267</t>
  </si>
  <si>
    <t>771592011</t>
  </si>
  <si>
    <t>Čištění vnitřních ploch podlah nebo schodišť po položení dlažby chemickými prostředky</t>
  </si>
  <si>
    <t>640049938</t>
  </si>
  <si>
    <t>268</t>
  </si>
  <si>
    <t>998771203</t>
  </si>
  <si>
    <t>Přesun hmot procentní pro podlahy z dlaždic v objektech v přes 12 do 24 m</t>
  </si>
  <si>
    <t>-250645999</t>
  </si>
  <si>
    <t>776</t>
  </si>
  <si>
    <t>Podlahy povlakové</t>
  </si>
  <si>
    <t>269</t>
  </si>
  <si>
    <t>776111115</t>
  </si>
  <si>
    <t>Broušení podkladu povlakových podlah před litím stěrky</t>
  </si>
  <si>
    <t>2030107098</t>
  </si>
  <si>
    <t>2,1+14,3+14,8+13,44</t>
  </si>
  <si>
    <t>2,1+13,9+14,4+13,44</t>
  </si>
  <si>
    <t>270</t>
  </si>
  <si>
    <t>776111311</t>
  </si>
  <si>
    <t>Vysátí podkladu povlakových podlah</t>
  </si>
  <si>
    <t>1210726476</t>
  </si>
  <si>
    <t>271</t>
  </si>
  <si>
    <t>776121411</t>
  </si>
  <si>
    <t>Dvousložková penetrace dřevěného podkladu povlakových podlah</t>
  </si>
  <si>
    <t>-2057564762</t>
  </si>
  <si>
    <t>272</t>
  </si>
  <si>
    <t>776141124</t>
  </si>
  <si>
    <t>Stěrka podlahová nivelační pro vyrovnání podkladu povlakových podlah pevnosti 30 MPa tl přes 8 do 10 mm</t>
  </si>
  <si>
    <t>2096867724</t>
  </si>
  <si>
    <t>133,12*2 'Přepočtené koeficientem množství</t>
  </si>
  <si>
    <t>273</t>
  </si>
  <si>
    <t>776201812</t>
  </si>
  <si>
    <t>Demontáž lepených povlakových podlah s podložkou ručně</t>
  </si>
  <si>
    <t>-1134480434</t>
  </si>
  <si>
    <t>274</t>
  </si>
  <si>
    <t>776231111</t>
  </si>
  <si>
    <t>Lepení lamel a čtverců z vinylu standardním lepidlem</t>
  </si>
  <si>
    <t>210895799</t>
  </si>
  <si>
    <t>275</t>
  </si>
  <si>
    <t>28411050</t>
  </si>
  <si>
    <t>dílce vinylové tl 2,0mm, nášlapná vrstva 0,40mm, úprava PUR, třída zátěže 23/32/41, otlak 0,05mm, R10, třída otěru T, hořlavost Bfl S1, bez ftalátů</t>
  </si>
  <si>
    <t>-1543638723</t>
  </si>
  <si>
    <t>133,12*1,1 'Přepočtené koeficientem množství</t>
  </si>
  <si>
    <t>276</t>
  </si>
  <si>
    <t>776410811</t>
  </si>
  <si>
    <t>Odstranění soklíků a lišt pryžových nebo plastových</t>
  </si>
  <si>
    <t>1238589450</t>
  </si>
  <si>
    <t>2*(3,525+4,2+3,2+4,2+3,2+4,2+3,425+4,2+4,2+3,3+4,2+3,4+3,525+4,2+3,2+4,2+3,4+4,2)</t>
  </si>
  <si>
    <t>277</t>
  </si>
  <si>
    <t>776421111</t>
  </si>
  <si>
    <t>Montáž obvodových lišt lepením</t>
  </si>
  <si>
    <t>1037051643</t>
  </si>
  <si>
    <t>2*(1,9+1,05+4,2+4,45+3,525+4,2+3,2+4,2)</t>
  </si>
  <si>
    <t>2*(1,9+1,05+4,2+3,3+4,2+3,425+3,2+4,2)</t>
  </si>
  <si>
    <t>278</t>
  </si>
  <si>
    <t>28411001</t>
  </si>
  <si>
    <t xml:space="preserve">lišta soklová PVC </t>
  </si>
  <si>
    <t>-1395297572</t>
  </si>
  <si>
    <t>157,85*1,02 'Přepočtené koeficientem množství</t>
  </si>
  <si>
    <t>279</t>
  </si>
  <si>
    <t>998776203</t>
  </si>
  <si>
    <t>Přesun hmot procentní pro podlahy povlakové v objektech v přes 12 do 24 m</t>
  </si>
  <si>
    <t>-990144208</t>
  </si>
  <si>
    <t>781</t>
  </si>
  <si>
    <t>Dokončovací práce - obklady</t>
  </si>
  <si>
    <t>280</t>
  </si>
  <si>
    <t>781121011</t>
  </si>
  <si>
    <t>Nátěr penetrační na stěnu</t>
  </si>
  <si>
    <t>436074906</t>
  </si>
  <si>
    <t>3*2*2*(1,9+3,05)</t>
  </si>
  <si>
    <t>-1,2*3</t>
  </si>
  <si>
    <t>3,05*0,6*3</t>
  </si>
  <si>
    <t>0,6*0,6*3</t>
  </si>
  <si>
    <t>1,8*2*5</t>
  </si>
  <si>
    <t>0,5*2*2</t>
  </si>
  <si>
    <t>281</t>
  </si>
  <si>
    <t>781131112</t>
  </si>
  <si>
    <t>Izolace pod obklad nátěrem nebo stěrkou ve dvou vrstvách</t>
  </si>
  <si>
    <t>1255699920</t>
  </si>
  <si>
    <t>29,7*0,3</t>
  </si>
  <si>
    <t>3*2*(0,8*2+1,9)</t>
  </si>
  <si>
    <t>1,8*1,4*2</t>
  </si>
  <si>
    <t>282</t>
  </si>
  <si>
    <t>781131232</t>
  </si>
  <si>
    <t>Izolace pod obklad těsnícími pásy pro styčné nebo dilatační spáry</t>
  </si>
  <si>
    <t>-1290600372</t>
  </si>
  <si>
    <t>2*2*3</t>
  </si>
  <si>
    <t>283</t>
  </si>
  <si>
    <t>781471810</t>
  </si>
  <si>
    <t>Demontáž obkladů z obkladaček keramických kladených do malty</t>
  </si>
  <si>
    <t>2080894220</t>
  </si>
  <si>
    <t>284</t>
  </si>
  <si>
    <t>781474154</t>
  </si>
  <si>
    <t>Montáž obkladů vnitřních keramických velkoformátových hladkých přes 4 do 6 ks/m2 lepených flexibilním lepidlem</t>
  </si>
  <si>
    <t>357454304</t>
  </si>
  <si>
    <t>285</t>
  </si>
  <si>
    <t>59761001</t>
  </si>
  <si>
    <t>obklad velkoformátový keramický hladký přes 4 do 6ks/m2</t>
  </si>
  <si>
    <t>-1166191629</t>
  </si>
  <si>
    <t>82,37*1,15 'Přepočtené koeficientem množství</t>
  </si>
  <si>
    <t>286</t>
  </si>
  <si>
    <t>781493610</t>
  </si>
  <si>
    <t>Montáž vanových plastových dvířek lepených s uchycením na magnet</t>
  </si>
  <si>
    <t>-1181944663</t>
  </si>
  <si>
    <t>287</t>
  </si>
  <si>
    <t>55347203</t>
  </si>
  <si>
    <t>dvířka vanová nerezová 200x200mm</t>
  </si>
  <si>
    <t>-657574932</t>
  </si>
  <si>
    <t>288</t>
  </si>
  <si>
    <t>781494511</t>
  </si>
  <si>
    <t>Plastové profily ukončovací lepené flexibilním lepidlem</t>
  </si>
  <si>
    <t>-755189509</t>
  </si>
  <si>
    <t>2*4</t>
  </si>
  <si>
    <t>289</t>
  </si>
  <si>
    <t>781495115</t>
  </si>
  <si>
    <t>Spárování vnitřních obkladů silikonem</t>
  </si>
  <si>
    <t>1193169269</t>
  </si>
  <si>
    <t>2*3*7</t>
  </si>
  <si>
    <t>290</t>
  </si>
  <si>
    <t>781495141</t>
  </si>
  <si>
    <t>Průnik obkladem kruhový do DN 30</t>
  </si>
  <si>
    <t>-761879665</t>
  </si>
  <si>
    <t>8*3</t>
  </si>
  <si>
    <t>291</t>
  </si>
  <si>
    <t>781495142</t>
  </si>
  <si>
    <t>Průnik obkladem kruhový přes DN 30 do DN 90</t>
  </si>
  <si>
    <t>-838488991</t>
  </si>
  <si>
    <t>2*3</t>
  </si>
  <si>
    <t>292</t>
  </si>
  <si>
    <t>781495143</t>
  </si>
  <si>
    <t>Průnik obkladem kruhový přes DN 90</t>
  </si>
  <si>
    <t>-55323248</t>
  </si>
  <si>
    <t>293</t>
  </si>
  <si>
    <t>781495211</t>
  </si>
  <si>
    <t>Čištění vnitřních ploch stěn po provedení obkladu chemickými prostředky</t>
  </si>
  <si>
    <t>-898970176</t>
  </si>
  <si>
    <t>294</t>
  </si>
  <si>
    <t>781571131</t>
  </si>
  <si>
    <t>Montáž obkladů ostění šířky do 200 mm lepenými flexibilním lepidlem</t>
  </si>
  <si>
    <t>854134028</t>
  </si>
  <si>
    <t>0,9*6</t>
  </si>
  <si>
    <t>295</t>
  </si>
  <si>
    <t>781674113</t>
  </si>
  <si>
    <t>Montáž obkladů parapetů š přes 150 do 200 mm z dlaždic keramických lepených flexibilním lepidlem</t>
  </si>
  <si>
    <t>1049710866</t>
  </si>
  <si>
    <t>0,9*3</t>
  </si>
  <si>
    <t>296</t>
  </si>
  <si>
    <t>998781203</t>
  </si>
  <si>
    <t>Přesun hmot procentní pro obklady keramické v objektech v přes 12 do 24 m</t>
  </si>
  <si>
    <t>179358428</t>
  </si>
  <si>
    <t>783</t>
  </si>
  <si>
    <t>Dokončovací práce - nátěry</t>
  </si>
  <si>
    <t>297</t>
  </si>
  <si>
    <t>783000123R</t>
  </si>
  <si>
    <t>Nátěr ocelových zárubní jednokřídlových dveří</t>
  </si>
  <si>
    <t>-504340520</t>
  </si>
  <si>
    <t>298</t>
  </si>
  <si>
    <t>783000124R</t>
  </si>
  <si>
    <t>Nátěr ocelových zárubní dvoukřídlových dveří</t>
  </si>
  <si>
    <t>396199306</t>
  </si>
  <si>
    <t>299</t>
  </si>
  <si>
    <t>783301303</t>
  </si>
  <si>
    <t>Bezoplachové odrezivění zámečnických konstrukcí</t>
  </si>
  <si>
    <t>610201695</t>
  </si>
  <si>
    <t>300</t>
  </si>
  <si>
    <t>783301313</t>
  </si>
  <si>
    <t>Odmaštění zámečnických konstrukcí ředidlovým odmašťovačem</t>
  </si>
  <si>
    <t>-27518468</t>
  </si>
  <si>
    <t>301</t>
  </si>
  <si>
    <t>783301401</t>
  </si>
  <si>
    <t>Ometení zámečnických konstrukcí</t>
  </si>
  <si>
    <t>1797220697</t>
  </si>
  <si>
    <t>0,5*0,5+0,45*0,6</t>
  </si>
  <si>
    <t>302</t>
  </si>
  <si>
    <t>783314201</t>
  </si>
  <si>
    <t>Základní antikorozní jednonásobný syntetický standardní nátěr zámečnických konstrukcí</t>
  </si>
  <si>
    <t>-743566470</t>
  </si>
  <si>
    <t>303</t>
  </si>
  <si>
    <t>783315101</t>
  </si>
  <si>
    <t>Mezinátěr jednonásobný syntetický standardní zámečnických konstrukcí</t>
  </si>
  <si>
    <t>113005809</t>
  </si>
  <si>
    <t>304</t>
  </si>
  <si>
    <t>783317101</t>
  </si>
  <si>
    <t>Krycí jednonásobný syntetický standardní nátěr zámečnických konstrukcí</t>
  </si>
  <si>
    <t>-1853421148</t>
  </si>
  <si>
    <t>305</t>
  </si>
  <si>
    <t>783343101</t>
  </si>
  <si>
    <t>Základní jednonásobný impregnační polyuretanový nátěr zámečnických konstrukcí</t>
  </si>
  <si>
    <t>-1192289901</t>
  </si>
  <si>
    <t>306</t>
  </si>
  <si>
    <t>783501211</t>
  </si>
  <si>
    <t>Oškrábání krytiny před provedením nátěru sklonu přes 10 do 30°</t>
  </si>
  <si>
    <t>1874507366</t>
  </si>
  <si>
    <t>307</t>
  </si>
  <si>
    <t>783501313</t>
  </si>
  <si>
    <t>Odmaštění krytiny před provedením nátěru sklonu přes 10 do 30°</t>
  </si>
  <si>
    <t>179103344</t>
  </si>
  <si>
    <t>308</t>
  </si>
  <si>
    <t>783501513</t>
  </si>
  <si>
    <t>Omytí krytiny před provedením nátěru sklonu přes 10 do 30° tlakovou vodou</t>
  </si>
  <si>
    <t>1701276669</t>
  </si>
  <si>
    <t>309</t>
  </si>
  <si>
    <t>783513003</t>
  </si>
  <si>
    <t>Základní jednonásobný syntetický samozákladující nátěr krytiny z plechu sklonu do 10°</t>
  </si>
  <si>
    <t>299502136</t>
  </si>
  <si>
    <t>310</t>
  </si>
  <si>
    <t>783517001</t>
  </si>
  <si>
    <t>Krycí jednonásobný syntetický standardní nátěr krytiny z plechu sklonu do 10°</t>
  </si>
  <si>
    <t>439548499</t>
  </si>
  <si>
    <t>311</t>
  </si>
  <si>
    <t>783591101</t>
  </si>
  <si>
    <t>Příplatek k ceně jednonásobného nátěru krytiny za sklon přes 10 do 30°</t>
  </si>
  <si>
    <t>1549096595</t>
  </si>
  <si>
    <t>312</t>
  </si>
  <si>
    <t>783823135</t>
  </si>
  <si>
    <t>Penetrační silikonový nátěr hladkých, tenkovrstvých zrnitých nebo štukových omítek</t>
  </si>
  <si>
    <t>457891702</t>
  </si>
  <si>
    <t>313</t>
  </si>
  <si>
    <t>783827125</t>
  </si>
  <si>
    <t>Krycí jednonásobný silikonový nátěr omítek stupně členitosti 1 a 2</t>
  </si>
  <si>
    <t>-1267212925</t>
  </si>
  <si>
    <t>21,6*2 'Přepočtené koeficientem množství</t>
  </si>
  <si>
    <t>314</t>
  </si>
  <si>
    <t>783943161</t>
  </si>
  <si>
    <t>Penetrační polyuretanový nátěr pórovitých betonových podlah</t>
  </si>
  <si>
    <t>-2081402986</t>
  </si>
  <si>
    <t>315</t>
  </si>
  <si>
    <t>783947151</t>
  </si>
  <si>
    <t>Krycí jednonásobný polyuretanový vodou ředitelný nátěr betonové podlahy</t>
  </si>
  <si>
    <t>-1115026420</t>
  </si>
  <si>
    <t>784</t>
  </si>
  <si>
    <t>Dokončovací práce - malby a tapety</t>
  </si>
  <si>
    <t>316</t>
  </si>
  <si>
    <t>784121001</t>
  </si>
  <si>
    <t>Oškrabání malby v mísnostech v do 3,80 m</t>
  </si>
  <si>
    <t>1027294599</t>
  </si>
  <si>
    <t>"1.PP"104,85+0,29*2*4,2*11*2</t>
  </si>
  <si>
    <t>"byty1,2,3"413,675+159,15</t>
  </si>
  <si>
    <t>234,152</t>
  </si>
  <si>
    <t>"schody"23,04+29,28+153,184</t>
  </si>
  <si>
    <t>317</t>
  </si>
  <si>
    <t>784171101</t>
  </si>
  <si>
    <t>Zakrytí vnitřních podlah včetně pozdějšího odkrytí</t>
  </si>
  <si>
    <t>-1460775841</t>
  </si>
  <si>
    <t>104,85+109,78+54</t>
  </si>
  <si>
    <t>318</t>
  </si>
  <si>
    <t>28323156</t>
  </si>
  <si>
    <t>fólie pro malířské potřeby zakrývací tl 41µ 4x5m</t>
  </si>
  <si>
    <t>1753948850</t>
  </si>
  <si>
    <t>268,63*1,15 'Přepočtené koeficientem množství</t>
  </si>
  <si>
    <t>319</t>
  </si>
  <si>
    <t>784181101</t>
  </si>
  <si>
    <t>Základní akrylátová jednonásobná bezbarvá penetrace podkladu v místnostech v do 3,80 m</t>
  </si>
  <si>
    <t>-1380616799</t>
  </si>
  <si>
    <t>"byty4,6"1,1*2*2*(3,05+1,9)</t>
  </si>
  <si>
    <t>234,152+84,249</t>
  </si>
  <si>
    <t>"schody"205,504</t>
  </si>
  <si>
    <t>320</t>
  </si>
  <si>
    <t>784221111</t>
  </si>
  <si>
    <t>Dvojnásobné bílé malby ze směsí za sucha středně otěruvzdorných v místnostech do 3,80 m</t>
  </si>
  <si>
    <t>-237267519</t>
  </si>
  <si>
    <t>VRN</t>
  </si>
  <si>
    <t>Vedlejší rozpočtové náklady</t>
  </si>
  <si>
    <t>VRN1</t>
  </si>
  <si>
    <t>Průzkumné, geodetické a projektové práce</t>
  </si>
  <si>
    <t>321</t>
  </si>
  <si>
    <t>010001000</t>
  </si>
  <si>
    <t>Průzkumné, geodetické a projektové práce, dokumentace skutečného provedení</t>
  </si>
  <si>
    <t>…</t>
  </si>
  <si>
    <t>1024</t>
  </si>
  <si>
    <t>-2135043142</t>
  </si>
  <si>
    <t>VRN3</t>
  </si>
  <si>
    <t>Zařízení staveniště</t>
  </si>
  <si>
    <t>322</t>
  </si>
  <si>
    <t>030001000</t>
  </si>
  <si>
    <t>Zařízení staveniště, zřízení, provoz, odstranění, oplocení</t>
  </si>
  <si>
    <t>1114482159</t>
  </si>
  <si>
    <t>VRN4</t>
  </si>
  <si>
    <t>Inženýrská činnost</t>
  </si>
  <si>
    <t>323</t>
  </si>
  <si>
    <t>043002000</t>
  </si>
  <si>
    <t>Zkoušky a ostatní měření, revize apod.</t>
  </si>
  <si>
    <t>-398428087</t>
  </si>
  <si>
    <t>324</t>
  </si>
  <si>
    <t>045002000</t>
  </si>
  <si>
    <t>Kompletační a koordinační činnost</t>
  </si>
  <si>
    <t>-642978328</t>
  </si>
  <si>
    <t>VRN5</t>
  </si>
  <si>
    <t>Finanční náklady</t>
  </si>
  <si>
    <t>325</t>
  </si>
  <si>
    <t>053002000</t>
  </si>
  <si>
    <t>Poplatky, zábory</t>
  </si>
  <si>
    <t>1916536525</t>
  </si>
  <si>
    <t>VRN7</t>
  </si>
  <si>
    <t>Provozní vlivy</t>
  </si>
  <si>
    <t>326</t>
  </si>
  <si>
    <t>070001000</t>
  </si>
  <si>
    <t>1716843933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</si>
</sst>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1"/>
      <c r="AQ5" s="21"/>
      <c r="AR5" s="19"/>
      <c r="BE5" s="23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1"/>
      <c r="AQ6" s="21"/>
      <c r="AR6" s="19"/>
      <c r="BE6" s="23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3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6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36"/>
      <c r="BS13" s="16" t="s">
        <v>6</v>
      </c>
    </row>
    <row r="14" spans="1:74" ht="12.75">
      <c r="B14" s="20"/>
      <c r="C14" s="21"/>
      <c r="D14" s="21"/>
      <c r="E14" s="241" t="s">
        <v>29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3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6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36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6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36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6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6"/>
    </row>
    <row r="23" spans="1:71" s="1" customFormat="1" ht="16.5" customHeight="1">
      <c r="B23" s="20"/>
      <c r="C23" s="21"/>
      <c r="D23" s="21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1"/>
      <c r="AP23" s="21"/>
      <c r="AQ23" s="21"/>
      <c r="AR23" s="19"/>
      <c r="BE23" s="23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6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4">
        <f>ROUND(AG94,2)</f>
        <v>0</v>
      </c>
      <c r="AL26" s="245"/>
      <c r="AM26" s="245"/>
      <c r="AN26" s="245"/>
      <c r="AO26" s="245"/>
      <c r="AP26" s="35"/>
      <c r="AQ26" s="35"/>
      <c r="AR26" s="38"/>
      <c r="BE26" s="23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6" t="s">
        <v>36</v>
      </c>
      <c r="M28" s="246"/>
      <c r="N28" s="246"/>
      <c r="O28" s="246"/>
      <c r="P28" s="246"/>
      <c r="Q28" s="35"/>
      <c r="R28" s="35"/>
      <c r="S28" s="35"/>
      <c r="T28" s="35"/>
      <c r="U28" s="35"/>
      <c r="V28" s="35"/>
      <c r="W28" s="246" t="s">
        <v>37</v>
      </c>
      <c r="X28" s="246"/>
      <c r="Y28" s="246"/>
      <c r="Z28" s="246"/>
      <c r="AA28" s="246"/>
      <c r="AB28" s="246"/>
      <c r="AC28" s="246"/>
      <c r="AD28" s="246"/>
      <c r="AE28" s="246"/>
      <c r="AF28" s="35"/>
      <c r="AG28" s="35"/>
      <c r="AH28" s="35"/>
      <c r="AI28" s="35"/>
      <c r="AJ28" s="35"/>
      <c r="AK28" s="246" t="s">
        <v>38</v>
      </c>
      <c r="AL28" s="246"/>
      <c r="AM28" s="246"/>
      <c r="AN28" s="246"/>
      <c r="AO28" s="246"/>
      <c r="AP28" s="35"/>
      <c r="AQ28" s="35"/>
      <c r="AR28" s="38"/>
      <c r="BE28" s="236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49">
        <v>0.21</v>
      </c>
      <c r="M29" s="248"/>
      <c r="N29" s="248"/>
      <c r="O29" s="248"/>
      <c r="P29" s="248"/>
      <c r="Q29" s="40"/>
      <c r="R29" s="40"/>
      <c r="S29" s="40"/>
      <c r="T29" s="40"/>
      <c r="U29" s="40"/>
      <c r="V29" s="40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40"/>
      <c r="AG29" s="40"/>
      <c r="AH29" s="40"/>
      <c r="AI29" s="40"/>
      <c r="AJ29" s="40"/>
      <c r="AK29" s="247">
        <f>ROUND(AV94, 2)</f>
        <v>0</v>
      </c>
      <c r="AL29" s="248"/>
      <c r="AM29" s="248"/>
      <c r="AN29" s="248"/>
      <c r="AO29" s="248"/>
      <c r="AP29" s="40"/>
      <c r="AQ29" s="40"/>
      <c r="AR29" s="41"/>
      <c r="BE29" s="237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49">
        <v>0.15</v>
      </c>
      <c r="M30" s="248"/>
      <c r="N30" s="248"/>
      <c r="O30" s="248"/>
      <c r="P30" s="248"/>
      <c r="Q30" s="40"/>
      <c r="R30" s="40"/>
      <c r="S30" s="40"/>
      <c r="T30" s="40"/>
      <c r="U30" s="40"/>
      <c r="V30" s="40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40"/>
      <c r="AG30" s="40"/>
      <c r="AH30" s="40"/>
      <c r="AI30" s="40"/>
      <c r="AJ30" s="40"/>
      <c r="AK30" s="247">
        <f>ROUND(AW94, 2)</f>
        <v>0</v>
      </c>
      <c r="AL30" s="248"/>
      <c r="AM30" s="248"/>
      <c r="AN30" s="248"/>
      <c r="AO30" s="248"/>
      <c r="AP30" s="40"/>
      <c r="AQ30" s="40"/>
      <c r="AR30" s="41"/>
      <c r="BE30" s="237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49">
        <v>0.21</v>
      </c>
      <c r="M31" s="248"/>
      <c r="N31" s="248"/>
      <c r="O31" s="248"/>
      <c r="P31" s="248"/>
      <c r="Q31" s="40"/>
      <c r="R31" s="40"/>
      <c r="S31" s="40"/>
      <c r="T31" s="40"/>
      <c r="U31" s="40"/>
      <c r="V31" s="40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40"/>
      <c r="AG31" s="40"/>
      <c r="AH31" s="40"/>
      <c r="AI31" s="40"/>
      <c r="AJ31" s="40"/>
      <c r="AK31" s="247">
        <v>0</v>
      </c>
      <c r="AL31" s="248"/>
      <c r="AM31" s="248"/>
      <c r="AN31" s="248"/>
      <c r="AO31" s="248"/>
      <c r="AP31" s="40"/>
      <c r="AQ31" s="40"/>
      <c r="AR31" s="41"/>
      <c r="BE31" s="237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49">
        <v>0.15</v>
      </c>
      <c r="M32" s="248"/>
      <c r="N32" s="248"/>
      <c r="O32" s="248"/>
      <c r="P32" s="248"/>
      <c r="Q32" s="40"/>
      <c r="R32" s="40"/>
      <c r="S32" s="40"/>
      <c r="T32" s="40"/>
      <c r="U32" s="40"/>
      <c r="V32" s="40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40"/>
      <c r="AG32" s="40"/>
      <c r="AH32" s="40"/>
      <c r="AI32" s="40"/>
      <c r="AJ32" s="40"/>
      <c r="AK32" s="247">
        <v>0</v>
      </c>
      <c r="AL32" s="248"/>
      <c r="AM32" s="248"/>
      <c r="AN32" s="248"/>
      <c r="AO32" s="248"/>
      <c r="AP32" s="40"/>
      <c r="AQ32" s="40"/>
      <c r="AR32" s="41"/>
      <c r="BE32" s="237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49">
        <v>0</v>
      </c>
      <c r="M33" s="248"/>
      <c r="N33" s="248"/>
      <c r="O33" s="248"/>
      <c r="P33" s="248"/>
      <c r="Q33" s="40"/>
      <c r="R33" s="40"/>
      <c r="S33" s="40"/>
      <c r="T33" s="40"/>
      <c r="U33" s="40"/>
      <c r="V33" s="40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40"/>
      <c r="AG33" s="40"/>
      <c r="AH33" s="40"/>
      <c r="AI33" s="40"/>
      <c r="AJ33" s="40"/>
      <c r="AK33" s="247">
        <v>0</v>
      </c>
      <c r="AL33" s="248"/>
      <c r="AM33" s="248"/>
      <c r="AN33" s="248"/>
      <c r="AO33" s="248"/>
      <c r="AP33" s="40"/>
      <c r="AQ33" s="40"/>
      <c r="AR33" s="41"/>
      <c r="BE33" s="23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6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0" t="s">
        <v>47</v>
      </c>
      <c r="Y35" s="251"/>
      <c r="Z35" s="251"/>
      <c r="AA35" s="251"/>
      <c r="AB35" s="251"/>
      <c r="AC35" s="44"/>
      <c r="AD35" s="44"/>
      <c r="AE35" s="44"/>
      <c r="AF35" s="44"/>
      <c r="AG35" s="44"/>
      <c r="AH35" s="44"/>
      <c r="AI35" s="44"/>
      <c r="AJ35" s="44"/>
      <c r="AK35" s="252">
        <f>SUM(AK26:AK33)</f>
        <v>0</v>
      </c>
      <c r="AL35" s="251"/>
      <c r="AM35" s="251"/>
      <c r="AN35" s="251"/>
      <c r="AO35" s="25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4" t="str">
        <f>K6</f>
        <v>BD Abramovova č.1588/10, Ostrava - Jih</v>
      </c>
      <c r="M85" s="255"/>
      <c r="N85" s="255"/>
      <c r="O85" s="255"/>
      <c r="P85" s="255"/>
      <c r="Q85" s="255"/>
      <c r="R85" s="255"/>
      <c r="S85" s="255"/>
      <c r="T85" s="255"/>
      <c r="U85" s="255"/>
      <c r="V85" s="255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  <c r="AG85" s="255"/>
      <c r="AH85" s="255"/>
      <c r="AI85" s="255"/>
      <c r="AJ85" s="255"/>
      <c r="AK85" s="255"/>
      <c r="AL85" s="255"/>
      <c r="AM85" s="255"/>
      <c r="AN85" s="255"/>
      <c r="AO85" s="255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Ostrava - Jih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6" t="str">
        <f>IF(AN8= "","",AN8)</f>
        <v>4. 5. 2023</v>
      </c>
      <c r="AN87" s="256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Statutární město Ostrava, m. o. Ostrava-Jih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57" t="str">
        <f>IF(E17="","",E17)</f>
        <v xml:space="preserve"> </v>
      </c>
      <c r="AN89" s="258"/>
      <c r="AO89" s="258"/>
      <c r="AP89" s="258"/>
      <c r="AQ89" s="35"/>
      <c r="AR89" s="38"/>
      <c r="AS89" s="259" t="s">
        <v>55</v>
      </c>
      <c r="AT89" s="26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57" t="str">
        <f>IF(E20="","",E20)</f>
        <v xml:space="preserve"> </v>
      </c>
      <c r="AN90" s="258"/>
      <c r="AO90" s="258"/>
      <c r="AP90" s="258"/>
      <c r="AQ90" s="35"/>
      <c r="AR90" s="38"/>
      <c r="AS90" s="261"/>
      <c r="AT90" s="26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3"/>
      <c r="AT91" s="26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5" t="s">
        <v>56</v>
      </c>
      <c r="D92" s="266"/>
      <c r="E92" s="266"/>
      <c r="F92" s="266"/>
      <c r="G92" s="266"/>
      <c r="H92" s="72"/>
      <c r="I92" s="267" t="s">
        <v>57</v>
      </c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8" t="s">
        <v>58</v>
      </c>
      <c r="AH92" s="266"/>
      <c r="AI92" s="266"/>
      <c r="AJ92" s="266"/>
      <c r="AK92" s="266"/>
      <c r="AL92" s="266"/>
      <c r="AM92" s="266"/>
      <c r="AN92" s="267" t="s">
        <v>59</v>
      </c>
      <c r="AO92" s="266"/>
      <c r="AP92" s="269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3">
        <f>ROUND(AG95,2)</f>
        <v>0</v>
      </c>
      <c r="AH94" s="273"/>
      <c r="AI94" s="273"/>
      <c r="AJ94" s="273"/>
      <c r="AK94" s="273"/>
      <c r="AL94" s="273"/>
      <c r="AM94" s="273"/>
      <c r="AN94" s="274">
        <f>SUM(AG94,AT94)</f>
        <v>0</v>
      </c>
      <c r="AO94" s="274"/>
      <c r="AP94" s="274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74</v>
      </c>
      <c r="BT94" s="90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0" s="7" customFormat="1" ht="24.75" customHeight="1">
      <c r="A95" s="91" t="s">
        <v>78</v>
      </c>
      <c r="B95" s="92"/>
      <c r="C95" s="93"/>
      <c r="D95" s="272" t="s">
        <v>14</v>
      </c>
      <c r="E95" s="272"/>
      <c r="F95" s="272"/>
      <c r="G95" s="272"/>
      <c r="H95" s="272"/>
      <c r="I95" s="94"/>
      <c r="J95" s="272" t="s">
        <v>17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0">
        <f>'1 - BD Abramovova č.1588-...'!J28</f>
        <v>0</v>
      </c>
      <c r="AH95" s="271"/>
      <c r="AI95" s="271"/>
      <c r="AJ95" s="271"/>
      <c r="AK95" s="271"/>
      <c r="AL95" s="271"/>
      <c r="AM95" s="271"/>
      <c r="AN95" s="270">
        <f>SUM(AG95,AT95)</f>
        <v>0</v>
      </c>
      <c r="AO95" s="271"/>
      <c r="AP95" s="271"/>
      <c r="AQ95" s="95" t="s">
        <v>79</v>
      </c>
      <c r="AR95" s="96"/>
      <c r="AS95" s="97">
        <v>0</v>
      </c>
      <c r="AT95" s="98">
        <f>ROUND(SUM(AV95:AW95),2)</f>
        <v>0</v>
      </c>
      <c r="AU95" s="99">
        <f>'1 - BD Abramovova č.1588-...'!P146</f>
        <v>0</v>
      </c>
      <c r="AV95" s="98">
        <f>'1 - BD Abramovova č.1588-...'!J31</f>
        <v>0</v>
      </c>
      <c r="AW95" s="98">
        <f>'1 - BD Abramovova č.1588-...'!J32</f>
        <v>0</v>
      </c>
      <c r="AX95" s="98">
        <f>'1 - BD Abramovova č.1588-...'!J33</f>
        <v>0</v>
      </c>
      <c r="AY95" s="98">
        <f>'1 - BD Abramovova č.1588-...'!J34</f>
        <v>0</v>
      </c>
      <c r="AZ95" s="98">
        <f>'1 - BD Abramovova č.1588-...'!F31</f>
        <v>0</v>
      </c>
      <c r="BA95" s="98">
        <f>'1 - BD Abramovova č.1588-...'!F32</f>
        <v>0</v>
      </c>
      <c r="BB95" s="98">
        <f>'1 - BD Abramovova č.1588-...'!F33</f>
        <v>0</v>
      </c>
      <c r="BC95" s="98">
        <f>'1 - BD Abramovova č.1588-...'!F34</f>
        <v>0</v>
      </c>
      <c r="BD95" s="100">
        <f>'1 - BD Abramovova č.1588-...'!F35</f>
        <v>0</v>
      </c>
      <c r="BT95" s="101" t="s">
        <v>14</v>
      </c>
      <c r="BU95" s="101" t="s">
        <v>80</v>
      </c>
      <c r="BV95" s="101" t="s">
        <v>76</v>
      </c>
      <c r="BW95" s="101" t="s">
        <v>5</v>
      </c>
      <c r="BX95" s="101" t="s">
        <v>77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ps39jk03zdSl9/YKwJh8jf+Cz0Af3gxezpAIcfWYldYYytHxPDl6h23RlsSxQlGQGMLuLu9AIy8lRChdQ8WCUw==" saltValue="fpZNJQxeuBaNyBXO2Wie/O9ufyadFkcEKV+hL1e82Fus6QFsBpNCp+/a1vFP4Ho7wliFAa2EbyhJlHq4iVuRu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BD Abramovova č.1588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70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14</v>
      </c>
    </row>
    <row r="4" spans="1:46" s="1" customFormat="1" ht="24.95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6" t="s">
        <v>17</v>
      </c>
      <c r="F7" s="277"/>
      <c r="G7" s="277"/>
      <c r="H7" s="277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4. 5. 2023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">
        <v>26</v>
      </c>
      <c r="F13" s="33"/>
      <c r="G13" s="33"/>
      <c r="H13" s="33"/>
      <c r="I13" s="106" t="s">
        <v>27</v>
      </c>
      <c r="J13" s="107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28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8" t="str">
        <f>'Rekapitulace stavby'!E14</f>
        <v>Vyplň údaj</v>
      </c>
      <c r="F16" s="279"/>
      <c r="G16" s="279"/>
      <c r="H16" s="279"/>
      <c r="I16" s="106" t="s">
        <v>27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30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27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33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27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34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80" t="s">
        <v>1</v>
      </c>
      <c r="F25" s="280"/>
      <c r="G25" s="280"/>
      <c r="H25" s="280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33"/>
      <c r="J28" s="114">
        <f>ROUND(J146,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37</v>
      </c>
      <c r="G30" s="33"/>
      <c r="H30" s="33"/>
      <c r="I30" s="115" t="s">
        <v>36</v>
      </c>
      <c r="J30" s="115" t="s">
        <v>38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39</v>
      </c>
      <c r="E31" s="106" t="s">
        <v>40</v>
      </c>
      <c r="F31" s="117">
        <f>ROUND((SUM(BE146:BE769)),  2)</f>
        <v>0</v>
      </c>
      <c r="G31" s="33"/>
      <c r="H31" s="33"/>
      <c r="I31" s="118">
        <v>0.21</v>
      </c>
      <c r="J31" s="117">
        <f>ROUND(((SUM(BE146:BE769))*I31),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41</v>
      </c>
      <c r="F32" s="117">
        <f>ROUND((SUM(BF146:BF769)),  2)</f>
        <v>0</v>
      </c>
      <c r="G32" s="33"/>
      <c r="H32" s="33"/>
      <c r="I32" s="118">
        <v>0.15</v>
      </c>
      <c r="J32" s="117">
        <f>ROUND(((SUM(BF146:BF769))*I32),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42</v>
      </c>
      <c r="F33" s="117">
        <f>ROUND((SUM(BG146:BG769)),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43</v>
      </c>
      <c r="F34" s="117">
        <f>ROUND((SUM(BH146:BH769)),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44</v>
      </c>
      <c r="F35" s="117">
        <f>ROUND((SUM(BI146:BI769)),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45</v>
      </c>
      <c r="E37" s="121"/>
      <c r="F37" s="121"/>
      <c r="G37" s="122" t="s">
        <v>46</v>
      </c>
      <c r="H37" s="123" t="s">
        <v>47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48</v>
      </c>
      <c r="E50" s="127"/>
      <c r="F50" s="127"/>
      <c r="G50" s="126" t="s">
        <v>49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50</v>
      </c>
      <c r="E61" s="129"/>
      <c r="F61" s="130" t="s">
        <v>51</v>
      </c>
      <c r="G61" s="128" t="s">
        <v>50</v>
      </c>
      <c r="H61" s="129"/>
      <c r="I61" s="129"/>
      <c r="J61" s="131" t="s">
        <v>51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52</v>
      </c>
      <c r="E65" s="132"/>
      <c r="F65" s="132"/>
      <c r="G65" s="126" t="s">
        <v>53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50</v>
      </c>
      <c r="E76" s="129"/>
      <c r="F76" s="130" t="s">
        <v>51</v>
      </c>
      <c r="G76" s="128" t="s">
        <v>50</v>
      </c>
      <c r="H76" s="129"/>
      <c r="I76" s="129"/>
      <c r="J76" s="131" t="s">
        <v>51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54" t="str">
        <f>E7</f>
        <v>BD Abramovova č.1588/10, Ostrava - Jih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>Ostrava - Jih</v>
      </c>
      <c r="G87" s="35"/>
      <c r="H87" s="35"/>
      <c r="I87" s="28" t="s">
        <v>22</v>
      </c>
      <c r="J87" s="65" t="str">
        <f>IF(J10="","",J10)</f>
        <v>4. 5. 2023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hidden="1" customHeight="1">
      <c r="A89" s="33"/>
      <c r="B89" s="34"/>
      <c r="C89" s="28" t="s">
        <v>24</v>
      </c>
      <c r="D89" s="35"/>
      <c r="E89" s="35"/>
      <c r="F89" s="26" t="str">
        <f>E13</f>
        <v xml:space="preserve">Statutární město Ostrava, m. o. Ostrava-Jih </v>
      </c>
      <c r="G89" s="35"/>
      <c r="H89" s="35"/>
      <c r="I89" s="28" t="s">
        <v>30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hidden="1" customHeight="1">
      <c r="A90" s="33"/>
      <c r="B90" s="34"/>
      <c r="C90" s="28" t="s">
        <v>28</v>
      </c>
      <c r="D90" s="35"/>
      <c r="E90" s="35"/>
      <c r="F90" s="26" t="str">
        <f>IF(E16="","",E16)</f>
        <v>Vyplň údaj</v>
      </c>
      <c r="G90" s="35"/>
      <c r="H90" s="35"/>
      <c r="I90" s="28" t="s">
        <v>33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J146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5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J147</f>
        <v>0</v>
      </c>
      <c r="K95" s="142"/>
      <c r="L95" s="146"/>
    </row>
    <row r="96" spans="1:47" s="10" customFormat="1" ht="19.899999999999999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J148</f>
        <v>0</v>
      </c>
      <c r="K96" s="148"/>
      <c r="L96" s="152"/>
    </row>
    <row r="97" spans="2:12" s="10" customFormat="1" ht="19.899999999999999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J164</f>
        <v>0</v>
      </c>
      <c r="K97" s="148"/>
      <c r="L97" s="152"/>
    </row>
    <row r="98" spans="2:12" s="10" customFormat="1" ht="19.899999999999999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J173</f>
        <v>0</v>
      </c>
      <c r="K98" s="148"/>
      <c r="L98" s="152"/>
    </row>
    <row r="99" spans="2:12" s="10" customFormat="1" ht="19.899999999999999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J196</f>
        <v>0</v>
      </c>
      <c r="K99" s="148"/>
      <c r="L99" s="152"/>
    </row>
    <row r="100" spans="2:12" s="10" customFormat="1" ht="19.899999999999999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J354</f>
        <v>0</v>
      </c>
      <c r="K100" s="148"/>
      <c r="L100" s="152"/>
    </row>
    <row r="101" spans="2:12" s="10" customFormat="1" ht="19.899999999999999" hidden="1" customHeight="1">
      <c r="B101" s="147"/>
      <c r="C101" s="148"/>
      <c r="D101" s="149" t="s">
        <v>93</v>
      </c>
      <c r="E101" s="150"/>
      <c r="F101" s="150"/>
      <c r="G101" s="150"/>
      <c r="H101" s="150"/>
      <c r="I101" s="150"/>
      <c r="J101" s="151">
        <f>J435</f>
        <v>0</v>
      </c>
      <c r="K101" s="148"/>
      <c r="L101" s="152"/>
    </row>
    <row r="102" spans="2:12" s="10" customFormat="1" ht="19.899999999999999" hidden="1" customHeight="1">
      <c r="B102" s="147"/>
      <c r="C102" s="148"/>
      <c r="D102" s="149" t="s">
        <v>94</v>
      </c>
      <c r="E102" s="150"/>
      <c r="F102" s="150"/>
      <c r="G102" s="150"/>
      <c r="H102" s="150"/>
      <c r="I102" s="150"/>
      <c r="J102" s="151">
        <f>J441</f>
        <v>0</v>
      </c>
      <c r="K102" s="148"/>
      <c r="L102" s="152"/>
    </row>
    <row r="103" spans="2:12" s="9" customFormat="1" ht="24.95" hidden="1" customHeight="1">
      <c r="B103" s="141"/>
      <c r="C103" s="142"/>
      <c r="D103" s="143" t="s">
        <v>95</v>
      </c>
      <c r="E103" s="144"/>
      <c r="F103" s="144"/>
      <c r="G103" s="144"/>
      <c r="H103" s="144"/>
      <c r="I103" s="144"/>
      <c r="J103" s="145">
        <f>J443</f>
        <v>0</v>
      </c>
      <c r="K103" s="142"/>
      <c r="L103" s="146"/>
    </row>
    <row r="104" spans="2:12" s="10" customFormat="1" ht="19.899999999999999" hidden="1" customHeight="1">
      <c r="B104" s="147"/>
      <c r="C104" s="148"/>
      <c r="D104" s="149" t="s">
        <v>96</v>
      </c>
      <c r="E104" s="150"/>
      <c r="F104" s="150"/>
      <c r="G104" s="150"/>
      <c r="H104" s="150"/>
      <c r="I104" s="150"/>
      <c r="J104" s="151">
        <f>J444</f>
        <v>0</v>
      </c>
      <c r="K104" s="148"/>
      <c r="L104" s="152"/>
    </row>
    <row r="105" spans="2:12" s="10" customFormat="1" ht="19.899999999999999" hidden="1" customHeight="1">
      <c r="B105" s="147"/>
      <c r="C105" s="148"/>
      <c r="D105" s="149" t="s">
        <v>97</v>
      </c>
      <c r="E105" s="150"/>
      <c r="F105" s="150"/>
      <c r="G105" s="150"/>
      <c r="H105" s="150"/>
      <c r="I105" s="150"/>
      <c r="J105" s="151">
        <f>J448</f>
        <v>0</v>
      </c>
      <c r="K105" s="148"/>
      <c r="L105" s="152"/>
    </row>
    <row r="106" spans="2:12" s="10" customFormat="1" ht="19.899999999999999" hidden="1" customHeight="1">
      <c r="B106" s="147"/>
      <c r="C106" s="148"/>
      <c r="D106" s="149" t="s">
        <v>98</v>
      </c>
      <c r="E106" s="150"/>
      <c r="F106" s="150"/>
      <c r="G106" s="150"/>
      <c r="H106" s="150"/>
      <c r="I106" s="150"/>
      <c r="J106" s="151">
        <f>J456</f>
        <v>0</v>
      </c>
      <c r="K106" s="148"/>
      <c r="L106" s="152"/>
    </row>
    <row r="107" spans="2:12" s="10" customFormat="1" ht="19.899999999999999" hidden="1" customHeight="1">
      <c r="B107" s="147"/>
      <c r="C107" s="148"/>
      <c r="D107" s="149" t="s">
        <v>99</v>
      </c>
      <c r="E107" s="150"/>
      <c r="F107" s="150"/>
      <c r="G107" s="150"/>
      <c r="H107" s="150"/>
      <c r="I107" s="150"/>
      <c r="J107" s="151">
        <f>J460</f>
        <v>0</v>
      </c>
      <c r="K107" s="148"/>
      <c r="L107" s="152"/>
    </row>
    <row r="108" spans="2:12" s="10" customFormat="1" ht="19.899999999999999" hidden="1" customHeight="1">
      <c r="B108" s="147"/>
      <c r="C108" s="148"/>
      <c r="D108" s="149" t="s">
        <v>100</v>
      </c>
      <c r="E108" s="150"/>
      <c r="F108" s="150"/>
      <c r="G108" s="150"/>
      <c r="H108" s="150"/>
      <c r="I108" s="150"/>
      <c r="J108" s="151">
        <f>J462</f>
        <v>0</v>
      </c>
      <c r="K108" s="148"/>
      <c r="L108" s="152"/>
    </row>
    <row r="109" spans="2:12" s="10" customFormat="1" ht="19.899999999999999" hidden="1" customHeight="1">
      <c r="B109" s="147"/>
      <c r="C109" s="148"/>
      <c r="D109" s="149" t="s">
        <v>101</v>
      </c>
      <c r="E109" s="150"/>
      <c r="F109" s="150"/>
      <c r="G109" s="150"/>
      <c r="H109" s="150"/>
      <c r="I109" s="150"/>
      <c r="J109" s="151">
        <f>J464</f>
        <v>0</v>
      </c>
      <c r="K109" s="148"/>
      <c r="L109" s="152"/>
    </row>
    <row r="110" spans="2:12" s="10" customFormat="1" ht="19.899999999999999" hidden="1" customHeight="1">
      <c r="B110" s="147"/>
      <c r="C110" s="148"/>
      <c r="D110" s="149" t="s">
        <v>102</v>
      </c>
      <c r="E110" s="150"/>
      <c r="F110" s="150"/>
      <c r="G110" s="150"/>
      <c r="H110" s="150"/>
      <c r="I110" s="150"/>
      <c r="J110" s="151">
        <f>J466</f>
        <v>0</v>
      </c>
      <c r="K110" s="148"/>
      <c r="L110" s="152"/>
    </row>
    <row r="111" spans="2:12" s="10" customFormat="1" ht="19.899999999999999" hidden="1" customHeight="1">
      <c r="B111" s="147"/>
      <c r="C111" s="148"/>
      <c r="D111" s="149" t="s">
        <v>103</v>
      </c>
      <c r="E111" s="150"/>
      <c r="F111" s="150"/>
      <c r="G111" s="150"/>
      <c r="H111" s="150"/>
      <c r="I111" s="150"/>
      <c r="J111" s="151">
        <f>J468</f>
        <v>0</v>
      </c>
      <c r="K111" s="148"/>
      <c r="L111" s="152"/>
    </row>
    <row r="112" spans="2:12" s="10" customFormat="1" ht="19.899999999999999" hidden="1" customHeight="1">
      <c r="B112" s="147"/>
      <c r="C112" s="148"/>
      <c r="D112" s="149" t="s">
        <v>104</v>
      </c>
      <c r="E112" s="150"/>
      <c r="F112" s="150"/>
      <c r="G112" s="150"/>
      <c r="H112" s="150"/>
      <c r="I112" s="150"/>
      <c r="J112" s="151">
        <f>J480</f>
        <v>0</v>
      </c>
      <c r="K112" s="148"/>
      <c r="L112" s="152"/>
    </row>
    <row r="113" spans="2:12" s="10" customFormat="1" ht="19.899999999999999" hidden="1" customHeight="1">
      <c r="B113" s="147"/>
      <c r="C113" s="148"/>
      <c r="D113" s="149" t="s">
        <v>105</v>
      </c>
      <c r="E113" s="150"/>
      <c r="F113" s="150"/>
      <c r="G113" s="150"/>
      <c r="H113" s="150"/>
      <c r="I113" s="150"/>
      <c r="J113" s="151">
        <f>J505</f>
        <v>0</v>
      </c>
      <c r="K113" s="148"/>
      <c r="L113" s="152"/>
    </row>
    <row r="114" spans="2:12" s="10" customFormat="1" ht="19.899999999999999" hidden="1" customHeight="1">
      <c r="B114" s="147"/>
      <c r="C114" s="148"/>
      <c r="D114" s="149" t="s">
        <v>106</v>
      </c>
      <c r="E114" s="150"/>
      <c r="F114" s="150"/>
      <c r="G114" s="150"/>
      <c r="H114" s="150"/>
      <c r="I114" s="150"/>
      <c r="J114" s="151">
        <f>J512</f>
        <v>0</v>
      </c>
      <c r="K114" s="148"/>
      <c r="L114" s="152"/>
    </row>
    <row r="115" spans="2:12" s="10" customFormat="1" ht="19.899999999999999" hidden="1" customHeight="1">
      <c r="B115" s="147"/>
      <c r="C115" s="148"/>
      <c r="D115" s="149" t="s">
        <v>107</v>
      </c>
      <c r="E115" s="150"/>
      <c r="F115" s="150"/>
      <c r="G115" s="150"/>
      <c r="H115" s="150"/>
      <c r="I115" s="150"/>
      <c r="J115" s="151">
        <f>J544</f>
        <v>0</v>
      </c>
      <c r="K115" s="148"/>
      <c r="L115" s="152"/>
    </row>
    <row r="116" spans="2:12" s="10" customFormat="1" ht="19.899999999999999" hidden="1" customHeight="1">
      <c r="B116" s="147"/>
      <c r="C116" s="148"/>
      <c r="D116" s="149" t="s">
        <v>108</v>
      </c>
      <c r="E116" s="150"/>
      <c r="F116" s="150"/>
      <c r="G116" s="150"/>
      <c r="H116" s="150"/>
      <c r="I116" s="150"/>
      <c r="J116" s="151">
        <f>J553</f>
        <v>0</v>
      </c>
      <c r="K116" s="148"/>
      <c r="L116" s="152"/>
    </row>
    <row r="117" spans="2:12" s="10" customFormat="1" ht="19.899999999999999" hidden="1" customHeight="1">
      <c r="B117" s="147"/>
      <c r="C117" s="148"/>
      <c r="D117" s="149" t="s">
        <v>109</v>
      </c>
      <c r="E117" s="150"/>
      <c r="F117" s="150"/>
      <c r="G117" s="150"/>
      <c r="H117" s="150"/>
      <c r="I117" s="150"/>
      <c r="J117" s="151">
        <f>J585</f>
        <v>0</v>
      </c>
      <c r="K117" s="148"/>
      <c r="L117" s="152"/>
    </row>
    <row r="118" spans="2:12" s="10" customFormat="1" ht="19.899999999999999" hidden="1" customHeight="1">
      <c r="B118" s="147"/>
      <c r="C118" s="148"/>
      <c r="D118" s="149" t="s">
        <v>110</v>
      </c>
      <c r="E118" s="150"/>
      <c r="F118" s="150"/>
      <c r="G118" s="150"/>
      <c r="H118" s="150"/>
      <c r="I118" s="150"/>
      <c r="J118" s="151">
        <f>J611</f>
        <v>0</v>
      </c>
      <c r="K118" s="148"/>
      <c r="L118" s="152"/>
    </row>
    <row r="119" spans="2:12" s="10" customFormat="1" ht="19.899999999999999" hidden="1" customHeight="1">
      <c r="B119" s="147"/>
      <c r="C119" s="148"/>
      <c r="D119" s="149" t="s">
        <v>111</v>
      </c>
      <c r="E119" s="150"/>
      <c r="F119" s="150"/>
      <c r="G119" s="150"/>
      <c r="H119" s="150"/>
      <c r="I119" s="150"/>
      <c r="J119" s="151">
        <f>J646</f>
        <v>0</v>
      </c>
      <c r="K119" s="148"/>
      <c r="L119" s="152"/>
    </row>
    <row r="120" spans="2:12" s="10" customFormat="1" ht="19.899999999999999" hidden="1" customHeight="1">
      <c r="B120" s="147"/>
      <c r="C120" s="148"/>
      <c r="D120" s="149" t="s">
        <v>112</v>
      </c>
      <c r="E120" s="150"/>
      <c r="F120" s="150"/>
      <c r="G120" s="150"/>
      <c r="H120" s="150"/>
      <c r="I120" s="150"/>
      <c r="J120" s="151">
        <f>J674</f>
        <v>0</v>
      </c>
      <c r="K120" s="148"/>
      <c r="L120" s="152"/>
    </row>
    <row r="121" spans="2:12" s="10" customFormat="1" ht="19.899999999999999" hidden="1" customHeight="1">
      <c r="B121" s="147"/>
      <c r="C121" s="148"/>
      <c r="D121" s="149" t="s">
        <v>113</v>
      </c>
      <c r="E121" s="150"/>
      <c r="F121" s="150"/>
      <c r="G121" s="150"/>
      <c r="H121" s="150"/>
      <c r="I121" s="150"/>
      <c r="J121" s="151">
        <f>J717</f>
        <v>0</v>
      </c>
      <c r="K121" s="148"/>
      <c r="L121" s="152"/>
    </row>
    <row r="122" spans="2:12" s="10" customFormat="1" ht="19.899999999999999" hidden="1" customHeight="1">
      <c r="B122" s="147"/>
      <c r="C122" s="148"/>
      <c r="D122" s="149" t="s">
        <v>114</v>
      </c>
      <c r="E122" s="150"/>
      <c r="F122" s="150"/>
      <c r="G122" s="150"/>
      <c r="H122" s="150"/>
      <c r="I122" s="150"/>
      <c r="J122" s="151">
        <f>J739</f>
        <v>0</v>
      </c>
      <c r="K122" s="148"/>
      <c r="L122" s="152"/>
    </row>
    <row r="123" spans="2:12" s="9" customFormat="1" ht="24.95" hidden="1" customHeight="1">
      <c r="B123" s="141"/>
      <c r="C123" s="142"/>
      <c r="D123" s="143" t="s">
        <v>115</v>
      </c>
      <c r="E123" s="144"/>
      <c r="F123" s="144"/>
      <c r="G123" s="144"/>
      <c r="H123" s="144"/>
      <c r="I123" s="144"/>
      <c r="J123" s="145">
        <f>J758</f>
        <v>0</v>
      </c>
      <c r="K123" s="142"/>
      <c r="L123" s="146"/>
    </row>
    <row r="124" spans="2:12" s="10" customFormat="1" ht="19.899999999999999" hidden="1" customHeight="1">
      <c r="B124" s="147"/>
      <c r="C124" s="148"/>
      <c r="D124" s="149" t="s">
        <v>116</v>
      </c>
      <c r="E124" s="150"/>
      <c r="F124" s="150"/>
      <c r="G124" s="150"/>
      <c r="H124" s="150"/>
      <c r="I124" s="150"/>
      <c r="J124" s="151">
        <f>J759</f>
        <v>0</v>
      </c>
      <c r="K124" s="148"/>
      <c r="L124" s="152"/>
    </row>
    <row r="125" spans="2:12" s="10" customFormat="1" ht="19.899999999999999" hidden="1" customHeight="1">
      <c r="B125" s="147"/>
      <c r="C125" s="148"/>
      <c r="D125" s="149" t="s">
        <v>117</v>
      </c>
      <c r="E125" s="150"/>
      <c r="F125" s="150"/>
      <c r="G125" s="150"/>
      <c r="H125" s="150"/>
      <c r="I125" s="150"/>
      <c r="J125" s="151">
        <f>J761</f>
        <v>0</v>
      </c>
      <c r="K125" s="148"/>
      <c r="L125" s="152"/>
    </row>
    <row r="126" spans="2:12" s="10" customFormat="1" ht="19.899999999999999" hidden="1" customHeight="1">
      <c r="B126" s="147"/>
      <c r="C126" s="148"/>
      <c r="D126" s="149" t="s">
        <v>118</v>
      </c>
      <c r="E126" s="150"/>
      <c r="F126" s="150"/>
      <c r="G126" s="150"/>
      <c r="H126" s="150"/>
      <c r="I126" s="150"/>
      <c r="J126" s="151">
        <f>J763</f>
        <v>0</v>
      </c>
      <c r="K126" s="148"/>
      <c r="L126" s="152"/>
    </row>
    <row r="127" spans="2:12" s="10" customFormat="1" ht="19.899999999999999" hidden="1" customHeight="1">
      <c r="B127" s="147"/>
      <c r="C127" s="148"/>
      <c r="D127" s="149" t="s">
        <v>119</v>
      </c>
      <c r="E127" s="150"/>
      <c r="F127" s="150"/>
      <c r="G127" s="150"/>
      <c r="H127" s="150"/>
      <c r="I127" s="150"/>
      <c r="J127" s="151">
        <f>J766</f>
        <v>0</v>
      </c>
      <c r="K127" s="148"/>
      <c r="L127" s="152"/>
    </row>
    <row r="128" spans="2:12" s="10" customFormat="1" ht="19.899999999999999" hidden="1" customHeight="1">
      <c r="B128" s="147"/>
      <c r="C128" s="148"/>
      <c r="D128" s="149" t="s">
        <v>120</v>
      </c>
      <c r="E128" s="150"/>
      <c r="F128" s="150"/>
      <c r="G128" s="150"/>
      <c r="H128" s="150"/>
      <c r="I128" s="150"/>
      <c r="J128" s="151">
        <f>J768</f>
        <v>0</v>
      </c>
      <c r="K128" s="148"/>
      <c r="L128" s="152"/>
    </row>
    <row r="129" spans="1:31" s="2" customFormat="1" ht="21.75" hidden="1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31" s="2" customFormat="1" ht="6.95" hidden="1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31" ht="11.25" hidden="1"/>
    <row r="132" spans="1:31" ht="11.25" hidden="1"/>
    <row r="133" spans="1:31" ht="11.25" hidden="1"/>
    <row r="134" spans="1:31" s="2" customFormat="1" ht="6.95" customHeight="1">
      <c r="A134" s="33"/>
      <c r="B134" s="55"/>
      <c r="C134" s="56"/>
      <c r="D134" s="56"/>
      <c r="E134" s="56"/>
      <c r="F134" s="56"/>
      <c r="G134" s="56"/>
      <c r="H134" s="56"/>
      <c r="I134" s="56"/>
      <c r="J134" s="56"/>
      <c r="K134" s="56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" customFormat="1" ht="24.95" customHeight="1">
      <c r="A135" s="33"/>
      <c r="B135" s="34"/>
      <c r="C135" s="22" t="s">
        <v>121</v>
      </c>
      <c r="D135" s="35"/>
      <c r="E135" s="35"/>
      <c r="F135" s="35"/>
      <c r="G135" s="35"/>
      <c r="H135" s="35"/>
      <c r="I135" s="35"/>
      <c r="J135" s="35"/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" customFormat="1" ht="12" customHeight="1">
      <c r="A137" s="33"/>
      <c r="B137" s="34"/>
      <c r="C137" s="28" t="s">
        <v>16</v>
      </c>
      <c r="D137" s="35"/>
      <c r="E137" s="35"/>
      <c r="F137" s="35"/>
      <c r="G137" s="35"/>
      <c r="H137" s="35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16.5" customHeight="1">
      <c r="A138" s="33"/>
      <c r="B138" s="34"/>
      <c r="C138" s="35"/>
      <c r="D138" s="35"/>
      <c r="E138" s="254" t="str">
        <f>E7</f>
        <v>BD Abramovova č.1588/10, Ostrava - Jih</v>
      </c>
      <c r="F138" s="281"/>
      <c r="G138" s="281"/>
      <c r="H138" s="281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5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20</v>
      </c>
      <c r="D140" s="35"/>
      <c r="E140" s="35"/>
      <c r="F140" s="26" t="str">
        <f>F10</f>
        <v>Ostrava - Jih</v>
      </c>
      <c r="G140" s="35"/>
      <c r="H140" s="35"/>
      <c r="I140" s="28" t="s">
        <v>22</v>
      </c>
      <c r="J140" s="65" t="str">
        <f>IF(J10="","",J10)</f>
        <v>4. 5. 2023</v>
      </c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6.95" customHeight="1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5.2" customHeight="1">
      <c r="A142" s="33"/>
      <c r="B142" s="34"/>
      <c r="C142" s="28" t="s">
        <v>24</v>
      </c>
      <c r="D142" s="35"/>
      <c r="E142" s="35"/>
      <c r="F142" s="26" t="str">
        <f>E13</f>
        <v xml:space="preserve">Statutární město Ostrava, m. o. Ostrava-Jih </v>
      </c>
      <c r="G142" s="35"/>
      <c r="H142" s="35"/>
      <c r="I142" s="28" t="s">
        <v>30</v>
      </c>
      <c r="J142" s="31" t="str">
        <f>E19</f>
        <v xml:space="preserve"> </v>
      </c>
      <c r="K142" s="35"/>
      <c r="L142" s="50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5.2" customHeight="1">
      <c r="A143" s="33"/>
      <c r="B143" s="34"/>
      <c r="C143" s="28" t="s">
        <v>28</v>
      </c>
      <c r="D143" s="35"/>
      <c r="E143" s="35"/>
      <c r="F143" s="26" t="str">
        <f>IF(E16="","",E16)</f>
        <v>Vyplň údaj</v>
      </c>
      <c r="G143" s="35"/>
      <c r="H143" s="35"/>
      <c r="I143" s="28" t="s">
        <v>33</v>
      </c>
      <c r="J143" s="31" t="str">
        <f>E22</f>
        <v xml:space="preserve"> </v>
      </c>
      <c r="K143" s="35"/>
      <c r="L143" s="50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10.35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0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11" customFormat="1" ht="29.25" customHeight="1">
      <c r="A145" s="153"/>
      <c r="B145" s="154"/>
      <c r="C145" s="155" t="s">
        <v>122</v>
      </c>
      <c r="D145" s="156" t="s">
        <v>60</v>
      </c>
      <c r="E145" s="156" t="s">
        <v>56</v>
      </c>
      <c r="F145" s="156" t="s">
        <v>57</v>
      </c>
      <c r="G145" s="156" t="s">
        <v>123</v>
      </c>
      <c r="H145" s="156" t="s">
        <v>124</v>
      </c>
      <c r="I145" s="156" t="s">
        <v>125</v>
      </c>
      <c r="J145" s="157" t="s">
        <v>84</v>
      </c>
      <c r="K145" s="158" t="s">
        <v>126</v>
      </c>
      <c r="L145" s="159"/>
      <c r="M145" s="74" t="s">
        <v>1</v>
      </c>
      <c r="N145" s="75" t="s">
        <v>39</v>
      </c>
      <c r="O145" s="75" t="s">
        <v>127</v>
      </c>
      <c r="P145" s="75" t="s">
        <v>128</v>
      </c>
      <c r="Q145" s="75" t="s">
        <v>129</v>
      </c>
      <c r="R145" s="75" t="s">
        <v>130</v>
      </c>
      <c r="S145" s="75" t="s">
        <v>131</v>
      </c>
      <c r="T145" s="76" t="s">
        <v>132</v>
      </c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/>
    </row>
    <row r="146" spans="1:65" s="2" customFormat="1" ht="22.9" customHeight="1">
      <c r="A146" s="33"/>
      <c r="B146" s="34"/>
      <c r="C146" s="81" t="s">
        <v>133</v>
      </c>
      <c r="D146" s="35"/>
      <c r="E146" s="35"/>
      <c r="F146" s="35"/>
      <c r="G146" s="35"/>
      <c r="H146" s="35"/>
      <c r="I146" s="35"/>
      <c r="J146" s="160">
        <f>BK146</f>
        <v>0</v>
      </c>
      <c r="K146" s="35"/>
      <c r="L146" s="38"/>
      <c r="M146" s="77"/>
      <c r="N146" s="161"/>
      <c r="O146" s="78"/>
      <c r="P146" s="162">
        <f>P147+P443+P758</f>
        <v>0</v>
      </c>
      <c r="Q146" s="78"/>
      <c r="R146" s="162">
        <f>R147+R443+R758</f>
        <v>116.23022663999998</v>
      </c>
      <c r="S146" s="78"/>
      <c r="T146" s="163">
        <f>T147+T443+T758</f>
        <v>65.48648618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74</v>
      </c>
      <c r="AU146" s="16" t="s">
        <v>86</v>
      </c>
      <c r="BK146" s="164">
        <f>BK147+BK443+BK758</f>
        <v>0</v>
      </c>
    </row>
    <row r="147" spans="1:65" s="12" customFormat="1" ht="25.9" customHeight="1">
      <c r="B147" s="165"/>
      <c r="C147" s="166"/>
      <c r="D147" s="167" t="s">
        <v>74</v>
      </c>
      <c r="E147" s="168" t="s">
        <v>134</v>
      </c>
      <c r="F147" s="168" t="s">
        <v>135</v>
      </c>
      <c r="G147" s="166"/>
      <c r="H147" s="166"/>
      <c r="I147" s="169"/>
      <c r="J147" s="170">
        <f>BK147</f>
        <v>0</v>
      </c>
      <c r="K147" s="166"/>
      <c r="L147" s="171"/>
      <c r="M147" s="172"/>
      <c r="N147" s="173"/>
      <c r="O147" s="173"/>
      <c r="P147" s="174">
        <f>P148+P164+P173+P196+P354+P435+P441</f>
        <v>0</v>
      </c>
      <c r="Q147" s="173"/>
      <c r="R147" s="174">
        <f>R148+R164+R173+R196+R354+R435+R441</f>
        <v>101.31967132999999</v>
      </c>
      <c r="S147" s="173"/>
      <c r="T147" s="175">
        <f>T148+T164+T173+T196+T354+T435+T441</f>
        <v>49.977461000000005</v>
      </c>
      <c r="AR147" s="176" t="s">
        <v>14</v>
      </c>
      <c r="AT147" s="177" t="s">
        <v>74</v>
      </c>
      <c r="AU147" s="177" t="s">
        <v>75</v>
      </c>
      <c r="AY147" s="176" t="s">
        <v>136</v>
      </c>
      <c r="BK147" s="178">
        <f>BK148+BK164+BK173+BK196+BK354+BK435+BK441</f>
        <v>0</v>
      </c>
    </row>
    <row r="148" spans="1:65" s="12" customFormat="1" ht="22.9" customHeight="1">
      <c r="B148" s="165"/>
      <c r="C148" s="166"/>
      <c r="D148" s="167" t="s">
        <v>74</v>
      </c>
      <c r="E148" s="179" t="s">
        <v>14</v>
      </c>
      <c r="F148" s="179" t="s">
        <v>137</v>
      </c>
      <c r="G148" s="166"/>
      <c r="H148" s="166"/>
      <c r="I148" s="169"/>
      <c r="J148" s="180">
        <f>BK148</f>
        <v>0</v>
      </c>
      <c r="K148" s="166"/>
      <c r="L148" s="171"/>
      <c r="M148" s="172"/>
      <c r="N148" s="173"/>
      <c r="O148" s="173"/>
      <c r="P148" s="174">
        <f>SUM(P149:P163)</f>
        <v>0</v>
      </c>
      <c r="Q148" s="173"/>
      <c r="R148" s="174">
        <f>SUM(R149:R163)</f>
        <v>4.5000000000000004E-4</v>
      </c>
      <c r="S148" s="173"/>
      <c r="T148" s="175">
        <f>SUM(T149:T163)</f>
        <v>11.31855</v>
      </c>
      <c r="AR148" s="176" t="s">
        <v>14</v>
      </c>
      <c r="AT148" s="177" t="s">
        <v>74</v>
      </c>
      <c r="AU148" s="177" t="s">
        <v>14</v>
      </c>
      <c r="AY148" s="176" t="s">
        <v>136</v>
      </c>
      <c r="BK148" s="178">
        <f>SUM(BK149:BK163)</f>
        <v>0</v>
      </c>
    </row>
    <row r="149" spans="1:65" s="2" customFormat="1" ht="24.2" customHeight="1">
      <c r="A149" s="33"/>
      <c r="B149" s="34"/>
      <c r="C149" s="181" t="s">
        <v>14</v>
      </c>
      <c r="D149" s="181" t="s">
        <v>138</v>
      </c>
      <c r="E149" s="182" t="s">
        <v>139</v>
      </c>
      <c r="F149" s="183" t="s">
        <v>140</v>
      </c>
      <c r="G149" s="184" t="s">
        <v>141</v>
      </c>
      <c r="H149" s="185">
        <v>15.15</v>
      </c>
      <c r="I149" s="186"/>
      <c r="J149" s="187">
        <f>ROUND(I149*H149,2)</f>
        <v>0</v>
      </c>
      <c r="K149" s="188"/>
      <c r="L149" s="38"/>
      <c r="M149" s="189" t="s">
        <v>1</v>
      </c>
      <c r="N149" s="190" t="s">
        <v>41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0.255</v>
      </c>
      <c r="T149" s="192">
        <f>S149*H149</f>
        <v>3.8632500000000003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142</v>
      </c>
      <c r="AT149" s="193" t="s">
        <v>138</v>
      </c>
      <c r="AU149" s="193" t="s">
        <v>143</v>
      </c>
      <c r="AY149" s="16" t="s">
        <v>136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143</v>
      </c>
      <c r="BK149" s="194">
        <f>ROUND(I149*H149,2)</f>
        <v>0</v>
      </c>
      <c r="BL149" s="16" t="s">
        <v>142</v>
      </c>
      <c r="BM149" s="193" t="s">
        <v>144</v>
      </c>
    </row>
    <row r="150" spans="1:65" s="13" customFormat="1" ht="11.25">
      <c r="B150" s="195"/>
      <c r="C150" s="196"/>
      <c r="D150" s="197" t="s">
        <v>145</v>
      </c>
      <c r="E150" s="198" t="s">
        <v>1</v>
      </c>
      <c r="F150" s="199" t="s">
        <v>146</v>
      </c>
      <c r="G150" s="196"/>
      <c r="H150" s="200">
        <v>15.15</v>
      </c>
      <c r="I150" s="201"/>
      <c r="J150" s="196"/>
      <c r="K150" s="196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145</v>
      </c>
      <c r="AU150" s="206" t="s">
        <v>143</v>
      </c>
      <c r="AV150" s="13" t="s">
        <v>143</v>
      </c>
      <c r="AW150" s="13" t="s">
        <v>32</v>
      </c>
      <c r="AX150" s="13" t="s">
        <v>14</v>
      </c>
      <c r="AY150" s="206" t="s">
        <v>136</v>
      </c>
    </row>
    <row r="151" spans="1:65" s="2" customFormat="1" ht="24.2" customHeight="1">
      <c r="A151" s="33"/>
      <c r="B151" s="34"/>
      <c r="C151" s="181" t="s">
        <v>143</v>
      </c>
      <c r="D151" s="181" t="s">
        <v>138</v>
      </c>
      <c r="E151" s="182" t="s">
        <v>147</v>
      </c>
      <c r="F151" s="183" t="s">
        <v>148</v>
      </c>
      <c r="G151" s="184" t="s">
        <v>141</v>
      </c>
      <c r="H151" s="185">
        <v>15.15</v>
      </c>
      <c r="I151" s="186"/>
      <c r="J151" s="187">
        <f>ROUND(I151*H151,2)</f>
        <v>0</v>
      </c>
      <c r="K151" s="188"/>
      <c r="L151" s="38"/>
      <c r="M151" s="189" t="s">
        <v>1</v>
      </c>
      <c r="N151" s="190" t="s">
        <v>41</v>
      </c>
      <c r="O151" s="70"/>
      <c r="P151" s="191">
        <f>O151*H151</f>
        <v>0</v>
      </c>
      <c r="Q151" s="191">
        <v>0</v>
      </c>
      <c r="R151" s="191">
        <f>Q151*H151</f>
        <v>0</v>
      </c>
      <c r="S151" s="191">
        <v>0.28999999999999998</v>
      </c>
      <c r="T151" s="192">
        <f>S151*H151</f>
        <v>4.3934999999999995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142</v>
      </c>
      <c r="AT151" s="193" t="s">
        <v>138</v>
      </c>
      <c r="AU151" s="193" t="s">
        <v>143</v>
      </c>
      <c r="AY151" s="16" t="s">
        <v>136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6" t="s">
        <v>143</v>
      </c>
      <c r="BK151" s="194">
        <f>ROUND(I151*H151,2)</f>
        <v>0</v>
      </c>
      <c r="BL151" s="16" t="s">
        <v>142</v>
      </c>
      <c r="BM151" s="193" t="s">
        <v>149</v>
      </c>
    </row>
    <row r="152" spans="1:65" s="2" customFormat="1" ht="24.2" customHeight="1">
      <c r="A152" s="33"/>
      <c r="B152" s="34"/>
      <c r="C152" s="181" t="s">
        <v>150</v>
      </c>
      <c r="D152" s="181" t="s">
        <v>138</v>
      </c>
      <c r="E152" s="182" t="s">
        <v>151</v>
      </c>
      <c r="F152" s="183" t="s">
        <v>152</v>
      </c>
      <c r="G152" s="184" t="s">
        <v>141</v>
      </c>
      <c r="H152" s="185">
        <v>12.6</v>
      </c>
      <c r="I152" s="186"/>
      <c r="J152" s="187">
        <f>ROUND(I152*H152,2)</f>
        <v>0</v>
      </c>
      <c r="K152" s="188"/>
      <c r="L152" s="38"/>
      <c r="M152" s="189" t="s">
        <v>1</v>
      </c>
      <c r="N152" s="190" t="s">
        <v>41</v>
      </c>
      <c r="O152" s="70"/>
      <c r="P152" s="191">
        <f>O152*H152</f>
        <v>0</v>
      </c>
      <c r="Q152" s="191">
        <v>0</v>
      </c>
      <c r="R152" s="191">
        <f>Q152*H152</f>
        <v>0</v>
      </c>
      <c r="S152" s="191">
        <v>0.24299999999999999</v>
      </c>
      <c r="T152" s="192">
        <f>S152*H152</f>
        <v>3.0617999999999999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3" t="s">
        <v>142</v>
      </c>
      <c r="AT152" s="193" t="s">
        <v>138</v>
      </c>
      <c r="AU152" s="193" t="s">
        <v>143</v>
      </c>
      <c r="AY152" s="16" t="s">
        <v>136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6" t="s">
        <v>143</v>
      </c>
      <c r="BK152" s="194">
        <f>ROUND(I152*H152,2)</f>
        <v>0</v>
      </c>
      <c r="BL152" s="16" t="s">
        <v>142</v>
      </c>
      <c r="BM152" s="193" t="s">
        <v>153</v>
      </c>
    </row>
    <row r="153" spans="1:65" s="13" customFormat="1" ht="11.25">
      <c r="B153" s="195"/>
      <c r="C153" s="196"/>
      <c r="D153" s="197" t="s">
        <v>145</v>
      </c>
      <c r="E153" s="198" t="s">
        <v>1</v>
      </c>
      <c r="F153" s="199" t="s">
        <v>154</v>
      </c>
      <c r="G153" s="196"/>
      <c r="H153" s="200">
        <v>12.6</v>
      </c>
      <c r="I153" s="201"/>
      <c r="J153" s="196"/>
      <c r="K153" s="196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145</v>
      </c>
      <c r="AU153" s="206" t="s">
        <v>143</v>
      </c>
      <c r="AV153" s="13" t="s">
        <v>143</v>
      </c>
      <c r="AW153" s="13" t="s">
        <v>32</v>
      </c>
      <c r="AX153" s="13" t="s">
        <v>14</v>
      </c>
      <c r="AY153" s="206" t="s">
        <v>136</v>
      </c>
    </row>
    <row r="154" spans="1:65" s="2" customFormat="1" ht="33" customHeight="1">
      <c r="A154" s="33"/>
      <c r="B154" s="34"/>
      <c r="C154" s="181" t="s">
        <v>142</v>
      </c>
      <c r="D154" s="181" t="s">
        <v>138</v>
      </c>
      <c r="E154" s="182" t="s">
        <v>155</v>
      </c>
      <c r="F154" s="183" t="s">
        <v>156</v>
      </c>
      <c r="G154" s="184" t="s">
        <v>157</v>
      </c>
      <c r="H154" s="185">
        <v>12.48</v>
      </c>
      <c r="I154" s="186"/>
      <c r="J154" s="187">
        <f>ROUND(I154*H154,2)</f>
        <v>0</v>
      </c>
      <c r="K154" s="188"/>
      <c r="L154" s="38"/>
      <c r="M154" s="189" t="s">
        <v>1</v>
      </c>
      <c r="N154" s="190" t="s">
        <v>41</v>
      </c>
      <c r="O154" s="70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142</v>
      </c>
      <c r="AT154" s="193" t="s">
        <v>138</v>
      </c>
      <c r="AU154" s="193" t="s">
        <v>143</v>
      </c>
      <c r="AY154" s="16" t="s">
        <v>136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143</v>
      </c>
      <c r="BK154" s="194">
        <f>ROUND(I154*H154,2)</f>
        <v>0</v>
      </c>
      <c r="BL154" s="16" t="s">
        <v>142</v>
      </c>
      <c r="BM154" s="193" t="s">
        <v>158</v>
      </c>
    </row>
    <row r="155" spans="1:65" s="13" customFormat="1" ht="11.25">
      <c r="B155" s="195"/>
      <c r="C155" s="196"/>
      <c r="D155" s="197" t="s">
        <v>145</v>
      </c>
      <c r="E155" s="198" t="s">
        <v>1</v>
      </c>
      <c r="F155" s="199" t="s">
        <v>159</v>
      </c>
      <c r="G155" s="196"/>
      <c r="H155" s="200">
        <v>12.48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145</v>
      </c>
      <c r="AU155" s="206" t="s">
        <v>143</v>
      </c>
      <c r="AV155" s="13" t="s">
        <v>143</v>
      </c>
      <c r="AW155" s="13" t="s">
        <v>32</v>
      </c>
      <c r="AX155" s="13" t="s">
        <v>14</v>
      </c>
      <c r="AY155" s="206" t="s">
        <v>136</v>
      </c>
    </row>
    <row r="156" spans="1:65" s="2" customFormat="1" ht="24.2" customHeight="1">
      <c r="A156" s="33"/>
      <c r="B156" s="34"/>
      <c r="C156" s="181" t="s">
        <v>160</v>
      </c>
      <c r="D156" s="181" t="s">
        <v>138</v>
      </c>
      <c r="E156" s="182" t="s">
        <v>161</v>
      </c>
      <c r="F156" s="183" t="s">
        <v>162</v>
      </c>
      <c r="G156" s="184" t="s">
        <v>157</v>
      </c>
      <c r="H156" s="185">
        <v>12.48</v>
      </c>
      <c r="I156" s="186"/>
      <c r="J156" s="187">
        <f>ROUND(I156*H156,2)</f>
        <v>0</v>
      </c>
      <c r="K156" s="188"/>
      <c r="L156" s="38"/>
      <c r="M156" s="189" t="s">
        <v>1</v>
      </c>
      <c r="N156" s="190" t="s">
        <v>41</v>
      </c>
      <c r="O156" s="70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3" t="s">
        <v>142</v>
      </c>
      <c r="AT156" s="193" t="s">
        <v>138</v>
      </c>
      <c r="AU156" s="193" t="s">
        <v>143</v>
      </c>
      <c r="AY156" s="16" t="s">
        <v>136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6" t="s">
        <v>143</v>
      </c>
      <c r="BK156" s="194">
        <f>ROUND(I156*H156,2)</f>
        <v>0</v>
      </c>
      <c r="BL156" s="16" t="s">
        <v>142</v>
      </c>
      <c r="BM156" s="193" t="s">
        <v>163</v>
      </c>
    </row>
    <row r="157" spans="1:65" s="2" customFormat="1" ht="24.2" customHeight="1">
      <c r="A157" s="33"/>
      <c r="B157" s="34"/>
      <c r="C157" s="181" t="s">
        <v>164</v>
      </c>
      <c r="D157" s="181" t="s">
        <v>138</v>
      </c>
      <c r="E157" s="182" t="s">
        <v>165</v>
      </c>
      <c r="F157" s="183" t="s">
        <v>166</v>
      </c>
      <c r="G157" s="184" t="s">
        <v>141</v>
      </c>
      <c r="H157" s="185">
        <v>22.5</v>
      </c>
      <c r="I157" s="186"/>
      <c r="J157" s="187">
        <f>ROUND(I157*H157,2)</f>
        <v>0</v>
      </c>
      <c r="K157" s="188"/>
      <c r="L157" s="38"/>
      <c r="M157" s="189" t="s">
        <v>1</v>
      </c>
      <c r="N157" s="190" t="s">
        <v>41</v>
      </c>
      <c r="O157" s="70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142</v>
      </c>
      <c r="AT157" s="193" t="s">
        <v>138</v>
      </c>
      <c r="AU157" s="193" t="s">
        <v>143</v>
      </c>
      <c r="AY157" s="16" t="s">
        <v>136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143</v>
      </c>
      <c r="BK157" s="194">
        <f>ROUND(I157*H157,2)</f>
        <v>0</v>
      </c>
      <c r="BL157" s="16" t="s">
        <v>142</v>
      </c>
      <c r="BM157" s="193" t="s">
        <v>167</v>
      </c>
    </row>
    <row r="158" spans="1:65" s="13" customFormat="1" ht="11.25">
      <c r="B158" s="195"/>
      <c r="C158" s="196"/>
      <c r="D158" s="197" t="s">
        <v>145</v>
      </c>
      <c r="E158" s="198" t="s">
        <v>1</v>
      </c>
      <c r="F158" s="199" t="s">
        <v>168</v>
      </c>
      <c r="G158" s="196"/>
      <c r="H158" s="200">
        <v>22.5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145</v>
      </c>
      <c r="AU158" s="206" t="s">
        <v>143</v>
      </c>
      <c r="AV158" s="13" t="s">
        <v>143</v>
      </c>
      <c r="AW158" s="13" t="s">
        <v>32</v>
      </c>
      <c r="AX158" s="13" t="s">
        <v>14</v>
      </c>
      <c r="AY158" s="206" t="s">
        <v>136</v>
      </c>
    </row>
    <row r="159" spans="1:65" s="2" customFormat="1" ht="16.5" customHeight="1">
      <c r="A159" s="33"/>
      <c r="B159" s="34"/>
      <c r="C159" s="181" t="s">
        <v>169</v>
      </c>
      <c r="D159" s="181" t="s">
        <v>138</v>
      </c>
      <c r="E159" s="182" t="s">
        <v>170</v>
      </c>
      <c r="F159" s="183" t="s">
        <v>171</v>
      </c>
      <c r="G159" s="184" t="s">
        <v>157</v>
      </c>
      <c r="H159" s="185">
        <v>6.75</v>
      </c>
      <c r="I159" s="186"/>
      <c r="J159" s="187">
        <f>ROUND(I159*H159,2)</f>
        <v>0</v>
      </c>
      <c r="K159" s="188"/>
      <c r="L159" s="38"/>
      <c r="M159" s="189" t="s">
        <v>1</v>
      </c>
      <c r="N159" s="190" t="s">
        <v>41</v>
      </c>
      <c r="O159" s="70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142</v>
      </c>
      <c r="AT159" s="193" t="s">
        <v>138</v>
      </c>
      <c r="AU159" s="193" t="s">
        <v>143</v>
      </c>
      <c r="AY159" s="16" t="s">
        <v>136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143</v>
      </c>
      <c r="BK159" s="194">
        <f>ROUND(I159*H159,2)</f>
        <v>0</v>
      </c>
      <c r="BL159" s="16" t="s">
        <v>142</v>
      </c>
      <c r="BM159" s="193" t="s">
        <v>172</v>
      </c>
    </row>
    <row r="160" spans="1:65" s="13" customFormat="1" ht="11.25">
      <c r="B160" s="195"/>
      <c r="C160" s="196"/>
      <c r="D160" s="197" t="s">
        <v>145</v>
      </c>
      <c r="E160" s="198" t="s">
        <v>1</v>
      </c>
      <c r="F160" s="199" t="s">
        <v>173</v>
      </c>
      <c r="G160" s="196"/>
      <c r="H160" s="200">
        <v>6.75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145</v>
      </c>
      <c r="AU160" s="206" t="s">
        <v>143</v>
      </c>
      <c r="AV160" s="13" t="s">
        <v>143</v>
      </c>
      <c r="AW160" s="13" t="s">
        <v>32</v>
      </c>
      <c r="AX160" s="13" t="s">
        <v>14</v>
      </c>
      <c r="AY160" s="206" t="s">
        <v>136</v>
      </c>
    </row>
    <row r="161" spans="1:65" s="2" customFormat="1" ht="24.2" customHeight="1">
      <c r="A161" s="33"/>
      <c r="B161" s="34"/>
      <c r="C161" s="181" t="s">
        <v>174</v>
      </c>
      <c r="D161" s="181" t="s">
        <v>138</v>
      </c>
      <c r="E161" s="182" t="s">
        <v>175</v>
      </c>
      <c r="F161" s="183" t="s">
        <v>176</v>
      </c>
      <c r="G161" s="184" t="s">
        <v>141</v>
      </c>
      <c r="H161" s="185">
        <v>22.5</v>
      </c>
      <c r="I161" s="186"/>
      <c r="J161" s="187">
        <f>ROUND(I161*H161,2)</f>
        <v>0</v>
      </c>
      <c r="K161" s="188"/>
      <c r="L161" s="38"/>
      <c r="M161" s="189" t="s">
        <v>1</v>
      </c>
      <c r="N161" s="190" t="s">
        <v>41</v>
      </c>
      <c r="O161" s="70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142</v>
      </c>
      <c r="AT161" s="193" t="s">
        <v>138</v>
      </c>
      <c r="AU161" s="193" t="s">
        <v>143</v>
      </c>
      <c r="AY161" s="16" t="s">
        <v>136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143</v>
      </c>
      <c r="BK161" s="194">
        <f>ROUND(I161*H161,2)</f>
        <v>0</v>
      </c>
      <c r="BL161" s="16" t="s">
        <v>142</v>
      </c>
      <c r="BM161" s="193" t="s">
        <v>177</v>
      </c>
    </row>
    <row r="162" spans="1:65" s="2" customFormat="1" ht="16.5" customHeight="1">
      <c r="A162" s="33"/>
      <c r="B162" s="34"/>
      <c r="C162" s="207" t="s">
        <v>178</v>
      </c>
      <c r="D162" s="207" t="s">
        <v>179</v>
      </c>
      <c r="E162" s="208" t="s">
        <v>180</v>
      </c>
      <c r="F162" s="209" t="s">
        <v>181</v>
      </c>
      <c r="G162" s="210" t="s">
        <v>182</v>
      </c>
      <c r="H162" s="211">
        <v>0.45</v>
      </c>
      <c r="I162" s="212"/>
      <c r="J162" s="213">
        <f>ROUND(I162*H162,2)</f>
        <v>0</v>
      </c>
      <c r="K162" s="214"/>
      <c r="L162" s="215"/>
      <c r="M162" s="216" t="s">
        <v>1</v>
      </c>
      <c r="N162" s="217" t="s">
        <v>41</v>
      </c>
      <c r="O162" s="70"/>
      <c r="P162" s="191">
        <f>O162*H162</f>
        <v>0</v>
      </c>
      <c r="Q162" s="191">
        <v>1E-3</v>
      </c>
      <c r="R162" s="191">
        <f>Q162*H162</f>
        <v>4.5000000000000004E-4</v>
      </c>
      <c r="S162" s="191">
        <v>0</v>
      </c>
      <c r="T162" s="19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3" t="s">
        <v>174</v>
      </c>
      <c r="AT162" s="193" t="s">
        <v>179</v>
      </c>
      <c r="AU162" s="193" t="s">
        <v>143</v>
      </c>
      <c r="AY162" s="16" t="s">
        <v>136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6" t="s">
        <v>143</v>
      </c>
      <c r="BK162" s="194">
        <f>ROUND(I162*H162,2)</f>
        <v>0</v>
      </c>
      <c r="BL162" s="16" t="s">
        <v>142</v>
      </c>
      <c r="BM162" s="193" t="s">
        <v>183</v>
      </c>
    </row>
    <row r="163" spans="1:65" s="13" customFormat="1" ht="11.25">
      <c r="B163" s="195"/>
      <c r="C163" s="196"/>
      <c r="D163" s="197" t="s">
        <v>145</v>
      </c>
      <c r="E163" s="196"/>
      <c r="F163" s="199" t="s">
        <v>184</v>
      </c>
      <c r="G163" s="196"/>
      <c r="H163" s="200">
        <v>0.45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145</v>
      </c>
      <c r="AU163" s="206" t="s">
        <v>143</v>
      </c>
      <c r="AV163" s="13" t="s">
        <v>143</v>
      </c>
      <c r="AW163" s="13" t="s">
        <v>4</v>
      </c>
      <c r="AX163" s="13" t="s">
        <v>14</v>
      </c>
      <c r="AY163" s="206" t="s">
        <v>136</v>
      </c>
    </row>
    <row r="164" spans="1:65" s="12" customFormat="1" ht="22.9" customHeight="1">
      <c r="B164" s="165"/>
      <c r="C164" s="166"/>
      <c r="D164" s="167" t="s">
        <v>74</v>
      </c>
      <c r="E164" s="179" t="s">
        <v>143</v>
      </c>
      <c r="F164" s="179" t="s">
        <v>185</v>
      </c>
      <c r="G164" s="166"/>
      <c r="H164" s="166"/>
      <c r="I164" s="169"/>
      <c r="J164" s="180">
        <f>BK164</f>
        <v>0</v>
      </c>
      <c r="K164" s="166"/>
      <c r="L164" s="171"/>
      <c r="M164" s="172"/>
      <c r="N164" s="173"/>
      <c r="O164" s="173"/>
      <c r="P164" s="174">
        <f>SUM(P165:P172)</f>
        <v>0</v>
      </c>
      <c r="Q164" s="173"/>
      <c r="R164" s="174">
        <f>SUM(R165:R172)</f>
        <v>21.391285600000003</v>
      </c>
      <c r="S164" s="173"/>
      <c r="T164" s="175">
        <f>SUM(T165:T172)</f>
        <v>0</v>
      </c>
      <c r="AR164" s="176" t="s">
        <v>14</v>
      </c>
      <c r="AT164" s="177" t="s">
        <v>74</v>
      </c>
      <c r="AU164" s="177" t="s">
        <v>14</v>
      </c>
      <c r="AY164" s="176" t="s">
        <v>136</v>
      </c>
      <c r="BK164" s="178">
        <f>SUM(BK165:BK172)</f>
        <v>0</v>
      </c>
    </row>
    <row r="165" spans="1:65" s="2" customFormat="1" ht="24.2" customHeight="1">
      <c r="A165" s="33"/>
      <c r="B165" s="34"/>
      <c r="C165" s="181" t="s">
        <v>186</v>
      </c>
      <c r="D165" s="181" t="s">
        <v>138</v>
      </c>
      <c r="E165" s="182" t="s">
        <v>187</v>
      </c>
      <c r="F165" s="183" t="s">
        <v>188</v>
      </c>
      <c r="G165" s="184" t="s">
        <v>141</v>
      </c>
      <c r="H165" s="185">
        <v>16</v>
      </c>
      <c r="I165" s="186"/>
      <c r="J165" s="187">
        <f>ROUND(I165*H165,2)</f>
        <v>0</v>
      </c>
      <c r="K165" s="188"/>
      <c r="L165" s="38"/>
      <c r="M165" s="189" t="s">
        <v>1</v>
      </c>
      <c r="N165" s="190" t="s">
        <v>41</v>
      </c>
      <c r="O165" s="70"/>
      <c r="P165" s="191">
        <f>O165*H165</f>
        <v>0</v>
      </c>
      <c r="Q165" s="191">
        <v>1E-4</v>
      </c>
      <c r="R165" s="191">
        <f>Q165*H165</f>
        <v>1.6000000000000001E-3</v>
      </c>
      <c r="S165" s="191">
        <v>0</v>
      </c>
      <c r="T165" s="19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3" t="s">
        <v>142</v>
      </c>
      <c r="AT165" s="193" t="s">
        <v>138</v>
      </c>
      <c r="AU165" s="193" t="s">
        <v>143</v>
      </c>
      <c r="AY165" s="16" t="s">
        <v>136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6" t="s">
        <v>143</v>
      </c>
      <c r="BK165" s="194">
        <f>ROUND(I165*H165,2)</f>
        <v>0</v>
      </c>
      <c r="BL165" s="16" t="s">
        <v>142</v>
      </c>
      <c r="BM165" s="193" t="s">
        <v>189</v>
      </c>
    </row>
    <row r="166" spans="1:65" s="13" customFormat="1" ht="11.25">
      <c r="B166" s="195"/>
      <c r="C166" s="196"/>
      <c r="D166" s="197" t="s">
        <v>145</v>
      </c>
      <c r="E166" s="198" t="s">
        <v>1</v>
      </c>
      <c r="F166" s="199" t="s">
        <v>190</v>
      </c>
      <c r="G166" s="196"/>
      <c r="H166" s="200">
        <v>16</v>
      </c>
      <c r="I166" s="201"/>
      <c r="J166" s="196"/>
      <c r="K166" s="196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145</v>
      </c>
      <c r="AU166" s="206" t="s">
        <v>143</v>
      </c>
      <c r="AV166" s="13" t="s">
        <v>143</v>
      </c>
      <c r="AW166" s="13" t="s">
        <v>32</v>
      </c>
      <c r="AX166" s="13" t="s">
        <v>14</v>
      </c>
      <c r="AY166" s="206" t="s">
        <v>136</v>
      </c>
    </row>
    <row r="167" spans="1:65" s="2" customFormat="1" ht="24.2" customHeight="1">
      <c r="A167" s="33"/>
      <c r="B167" s="34"/>
      <c r="C167" s="207" t="s">
        <v>191</v>
      </c>
      <c r="D167" s="207" t="s">
        <v>179</v>
      </c>
      <c r="E167" s="208" t="s">
        <v>192</v>
      </c>
      <c r="F167" s="209" t="s">
        <v>193</v>
      </c>
      <c r="G167" s="210" t="s">
        <v>141</v>
      </c>
      <c r="H167" s="211">
        <v>18.952000000000002</v>
      </c>
      <c r="I167" s="212"/>
      <c r="J167" s="213">
        <f>ROUND(I167*H167,2)</f>
        <v>0</v>
      </c>
      <c r="K167" s="214"/>
      <c r="L167" s="215"/>
      <c r="M167" s="216" t="s">
        <v>1</v>
      </c>
      <c r="N167" s="217" t="s">
        <v>41</v>
      </c>
      <c r="O167" s="70"/>
      <c r="P167" s="191">
        <f>O167*H167</f>
        <v>0</v>
      </c>
      <c r="Q167" s="191">
        <v>2.9999999999999997E-4</v>
      </c>
      <c r="R167" s="191">
        <f>Q167*H167</f>
        <v>5.6855999999999999E-3</v>
      </c>
      <c r="S167" s="191">
        <v>0</v>
      </c>
      <c r="T167" s="19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174</v>
      </c>
      <c r="AT167" s="193" t="s">
        <v>179</v>
      </c>
      <c r="AU167" s="193" t="s">
        <v>143</v>
      </c>
      <c r="AY167" s="16" t="s">
        <v>136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6" t="s">
        <v>143</v>
      </c>
      <c r="BK167" s="194">
        <f>ROUND(I167*H167,2)</f>
        <v>0</v>
      </c>
      <c r="BL167" s="16" t="s">
        <v>142</v>
      </c>
      <c r="BM167" s="193" t="s">
        <v>194</v>
      </c>
    </row>
    <row r="168" spans="1:65" s="13" customFormat="1" ht="11.25">
      <c r="B168" s="195"/>
      <c r="C168" s="196"/>
      <c r="D168" s="197" t="s">
        <v>145</v>
      </c>
      <c r="E168" s="196"/>
      <c r="F168" s="199" t="s">
        <v>195</v>
      </c>
      <c r="G168" s="196"/>
      <c r="H168" s="200">
        <v>18.952000000000002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145</v>
      </c>
      <c r="AU168" s="206" t="s">
        <v>143</v>
      </c>
      <c r="AV168" s="13" t="s">
        <v>143</v>
      </c>
      <c r="AW168" s="13" t="s">
        <v>4</v>
      </c>
      <c r="AX168" s="13" t="s">
        <v>14</v>
      </c>
      <c r="AY168" s="206" t="s">
        <v>136</v>
      </c>
    </row>
    <row r="169" spans="1:65" s="2" customFormat="1" ht="24.2" customHeight="1">
      <c r="A169" s="33"/>
      <c r="B169" s="34"/>
      <c r="C169" s="181" t="s">
        <v>196</v>
      </c>
      <c r="D169" s="181" t="s">
        <v>138</v>
      </c>
      <c r="E169" s="182" t="s">
        <v>197</v>
      </c>
      <c r="F169" s="183" t="s">
        <v>198</v>
      </c>
      <c r="G169" s="184" t="s">
        <v>157</v>
      </c>
      <c r="H169" s="185">
        <v>4.95</v>
      </c>
      <c r="I169" s="186"/>
      <c r="J169" s="187">
        <f>ROUND(I169*H169,2)</f>
        <v>0</v>
      </c>
      <c r="K169" s="188"/>
      <c r="L169" s="38"/>
      <c r="M169" s="189" t="s">
        <v>1</v>
      </c>
      <c r="N169" s="190" t="s">
        <v>41</v>
      </c>
      <c r="O169" s="70"/>
      <c r="P169" s="191">
        <f>O169*H169</f>
        <v>0</v>
      </c>
      <c r="Q169" s="191">
        <v>2.16</v>
      </c>
      <c r="R169" s="191">
        <f>Q169*H169</f>
        <v>10.692000000000002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142</v>
      </c>
      <c r="AT169" s="193" t="s">
        <v>138</v>
      </c>
      <c r="AU169" s="193" t="s">
        <v>143</v>
      </c>
      <c r="AY169" s="16" t="s">
        <v>136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143</v>
      </c>
      <c r="BK169" s="194">
        <f>ROUND(I169*H169,2)</f>
        <v>0</v>
      </c>
      <c r="BL169" s="16" t="s">
        <v>142</v>
      </c>
      <c r="BM169" s="193" t="s">
        <v>199</v>
      </c>
    </row>
    <row r="170" spans="1:65" s="13" customFormat="1" ht="11.25">
      <c r="B170" s="195"/>
      <c r="C170" s="196"/>
      <c r="D170" s="197" t="s">
        <v>145</v>
      </c>
      <c r="E170" s="198" t="s">
        <v>1</v>
      </c>
      <c r="F170" s="199" t="s">
        <v>200</v>
      </c>
      <c r="G170" s="196"/>
      <c r="H170" s="200">
        <v>4.95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145</v>
      </c>
      <c r="AU170" s="206" t="s">
        <v>143</v>
      </c>
      <c r="AV170" s="13" t="s">
        <v>143</v>
      </c>
      <c r="AW170" s="13" t="s">
        <v>32</v>
      </c>
      <c r="AX170" s="13" t="s">
        <v>14</v>
      </c>
      <c r="AY170" s="206" t="s">
        <v>136</v>
      </c>
    </row>
    <row r="171" spans="1:65" s="2" customFormat="1" ht="24.2" customHeight="1">
      <c r="A171" s="33"/>
      <c r="B171" s="34"/>
      <c r="C171" s="181" t="s">
        <v>201</v>
      </c>
      <c r="D171" s="181" t="s">
        <v>138</v>
      </c>
      <c r="E171" s="182" t="s">
        <v>202</v>
      </c>
      <c r="F171" s="183" t="s">
        <v>203</v>
      </c>
      <c r="G171" s="184" t="s">
        <v>157</v>
      </c>
      <c r="H171" s="185">
        <v>4.95</v>
      </c>
      <c r="I171" s="186"/>
      <c r="J171" s="187">
        <f>ROUND(I171*H171,2)</f>
        <v>0</v>
      </c>
      <c r="K171" s="188"/>
      <c r="L171" s="38"/>
      <c r="M171" s="189" t="s">
        <v>1</v>
      </c>
      <c r="N171" s="190" t="s">
        <v>41</v>
      </c>
      <c r="O171" s="70"/>
      <c r="P171" s="191">
        <f>O171*H171</f>
        <v>0</v>
      </c>
      <c r="Q171" s="191">
        <v>2.16</v>
      </c>
      <c r="R171" s="191">
        <f>Q171*H171</f>
        <v>10.692000000000002</v>
      </c>
      <c r="S171" s="191">
        <v>0</v>
      </c>
      <c r="T171" s="19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3" t="s">
        <v>142</v>
      </c>
      <c r="AT171" s="193" t="s">
        <v>138</v>
      </c>
      <c r="AU171" s="193" t="s">
        <v>143</v>
      </c>
      <c r="AY171" s="16" t="s">
        <v>136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6" t="s">
        <v>143</v>
      </c>
      <c r="BK171" s="194">
        <f>ROUND(I171*H171,2)</f>
        <v>0</v>
      </c>
      <c r="BL171" s="16" t="s">
        <v>142</v>
      </c>
      <c r="BM171" s="193" t="s">
        <v>204</v>
      </c>
    </row>
    <row r="172" spans="1:65" s="13" customFormat="1" ht="11.25">
      <c r="B172" s="195"/>
      <c r="C172" s="196"/>
      <c r="D172" s="197" t="s">
        <v>145</v>
      </c>
      <c r="E172" s="198" t="s">
        <v>1</v>
      </c>
      <c r="F172" s="199" t="s">
        <v>200</v>
      </c>
      <c r="G172" s="196"/>
      <c r="H172" s="200">
        <v>4.95</v>
      </c>
      <c r="I172" s="201"/>
      <c r="J172" s="196"/>
      <c r="K172" s="196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145</v>
      </c>
      <c r="AU172" s="206" t="s">
        <v>143</v>
      </c>
      <c r="AV172" s="13" t="s">
        <v>143</v>
      </c>
      <c r="AW172" s="13" t="s">
        <v>32</v>
      </c>
      <c r="AX172" s="13" t="s">
        <v>14</v>
      </c>
      <c r="AY172" s="206" t="s">
        <v>136</v>
      </c>
    </row>
    <row r="173" spans="1:65" s="12" customFormat="1" ht="22.9" customHeight="1">
      <c r="B173" s="165"/>
      <c r="C173" s="166"/>
      <c r="D173" s="167" t="s">
        <v>74</v>
      </c>
      <c r="E173" s="179" t="s">
        <v>150</v>
      </c>
      <c r="F173" s="179" t="s">
        <v>205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SUM(P174:P195)</f>
        <v>0</v>
      </c>
      <c r="Q173" s="173"/>
      <c r="R173" s="174">
        <f>SUM(R174:R195)</f>
        <v>11.6888703</v>
      </c>
      <c r="S173" s="173"/>
      <c r="T173" s="175">
        <f>SUM(T174:T195)</f>
        <v>0</v>
      </c>
      <c r="AR173" s="176" t="s">
        <v>14</v>
      </c>
      <c r="AT173" s="177" t="s">
        <v>74</v>
      </c>
      <c r="AU173" s="177" t="s">
        <v>14</v>
      </c>
      <c r="AY173" s="176" t="s">
        <v>136</v>
      </c>
      <c r="BK173" s="178">
        <f>SUM(BK174:BK195)</f>
        <v>0</v>
      </c>
    </row>
    <row r="174" spans="1:65" s="2" customFormat="1" ht="37.9" customHeight="1">
      <c r="A174" s="33"/>
      <c r="B174" s="34"/>
      <c r="C174" s="181" t="s">
        <v>206</v>
      </c>
      <c r="D174" s="181" t="s">
        <v>138</v>
      </c>
      <c r="E174" s="182" t="s">
        <v>207</v>
      </c>
      <c r="F174" s="183" t="s">
        <v>208</v>
      </c>
      <c r="G174" s="184" t="s">
        <v>209</v>
      </c>
      <c r="H174" s="185">
        <v>10</v>
      </c>
      <c r="I174" s="186"/>
      <c r="J174" s="187">
        <f>ROUND(I174*H174,2)</f>
        <v>0</v>
      </c>
      <c r="K174" s="188"/>
      <c r="L174" s="38"/>
      <c r="M174" s="189" t="s">
        <v>1</v>
      </c>
      <c r="N174" s="190" t="s">
        <v>41</v>
      </c>
      <c r="O174" s="70"/>
      <c r="P174" s="191">
        <f>O174*H174</f>
        <v>0</v>
      </c>
      <c r="Q174" s="191">
        <v>7.3669999999999999E-2</v>
      </c>
      <c r="R174" s="191">
        <f>Q174*H174</f>
        <v>0.73670000000000002</v>
      </c>
      <c r="S174" s="191">
        <v>0</v>
      </c>
      <c r="T174" s="19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3" t="s">
        <v>142</v>
      </c>
      <c r="AT174" s="193" t="s">
        <v>138</v>
      </c>
      <c r="AU174" s="193" t="s">
        <v>143</v>
      </c>
      <c r="AY174" s="16" t="s">
        <v>136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6" t="s">
        <v>143</v>
      </c>
      <c r="BK174" s="194">
        <f>ROUND(I174*H174,2)</f>
        <v>0</v>
      </c>
      <c r="BL174" s="16" t="s">
        <v>142</v>
      </c>
      <c r="BM174" s="193" t="s">
        <v>210</v>
      </c>
    </row>
    <row r="175" spans="1:65" s="2" customFormat="1" ht="33" customHeight="1">
      <c r="A175" s="33"/>
      <c r="B175" s="34"/>
      <c r="C175" s="181" t="s">
        <v>8</v>
      </c>
      <c r="D175" s="181" t="s">
        <v>138</v>
      </c>
      <c r="E175" s="182" t="s">
        <v>211</v>
      </c>
      <c r="F175" s="183" t="s">
        <v>212</v>
      </c>
      <c r="G175" s="184" t="s">
        <v>157</v>
      </c>
      <c r="H175" s="185">
        <v>2.0659999999999998</v>
      </c>
      <c r="I175" s="186"/>
      <c r="J175" s="187">
        <f>ROUND(I175*H175,2)</f>
        <v>0</v>
      </c>
      <c r="K175" s="188"/>
      <c r="L175" s="38"/>
      <c r="M175" s="189" t="s">
        <v>1</v>
      </c>
      <c r="N175" s="190" t="s">
        <v>41</v>
      </c>
      <c r="O175" s="70"/>
      <c r="P175" s="191">
        <f>O175*H175</f>
        <v>0</v>
      </c>
      <c r="Q175" s="191">
        <v>1.3271500000000001</v>
      </c>
      <c r="R175" s="191">
        <f>Q175*H175</f>
        <v>2.7418918999999997</v>
      </c>
      <c r="S175" s="191">
        <v>0</v>
      </c>
      <c r="T175" s="19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142</v>
      </c>
      <c r="AT175" s="193" t="s">
        <v>138</v>
      </c>
      <c r="AU175" s="193" t="s">
        <v>143</v>
      </c>
      <c r="AY175" s="16" t="s">
        <v>136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6" t="s">
        <v>143</v>
      </c>
      <c r="BK175" s="194">
        <f>ROUND(I175*H175,2)</f>
        <v>0</v>
      </c>
      <c r="BL175" s="16" t="s">
        <v>142</v>
      </c>
      <c r="BM175" s="193" t="s">
        <v>213</v>
      </c>
    </row>
    <row r="176" spans="1:65" s="13" customFormat="1" ht="11.25">
      <c r="B176" s="195"/>
      <c r="C176" s="196"/>
      <c r="D176" s="197" t="s">
        <v>145</v>
      </c>
      <c r="E176" s="198" t="s">
        <v>1</v>
      </c>
      <c r="F176" s="199" t="s">
        <v>214</v>
      </c>
      <c r="G176" s="196"/>
      <c r="H176" s="200">
        <v>2.0659999999999998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145</v>
      </c>
      <c r="AU176" s="206" t="s">
        <v>143</v>
      </c>
      <c r="AV176" s="13" t="s">
        <v>143</v>
      </c>
      <c r="AW176" s="13" t="s">
        <v>32</v>
      </c>
      <c r="AX176" s="13" t="s">
        <v>14</v>
      </c>
      <c r="AY176" s="206" t="s">
        <v>136</v>
      </c>
    </row>
    <row r="177" spans="1:65" s="2" customFormat="1" ht="33" customHeight="1">
      <c r="A177" s="33"/>
      <c r="B177" s="34"/>
      <c r="C177" s="181" t="s">
        <v>215</v>
      </c>
      <c r="D177" s="181" t="s">
        <v>138</v>
      </c>
      <c r="E177" s="182" t="s">
        <v>216</v>
      </c>
      <c r="F177" s="183" t="s">
        <v>217</v>
      </c>
      <c r="G177" s="184" t="s">
        <v>141</v>
      </c>
      <c r="H177" s="185">
        <v>2.94</v>
      </c>
      <c r="I177" s="186"/>
      <c r="J177" s="187">
        <f>ROUND(I177*H177,2)</f>
        <v>0</v>
      </c>
      <c r="K177" s="188"/>
      <c r="L177" s="38"/>
      <c r="M177" s="189" t="s">
        <v>1</v>
      </c>
      <c r="N177" s="190" t="s">
        <v>41</v>
      </c>
      <c r="O177" s="70"/>
      <c r="P177" s="191">
        <f>O177*H177</f>
        <v>0</v>
      </c>
      <c r="Q177" s="191">
        <v>1.2381500000000001</v>
      </c>
      <c r="R177" s="191">
        <f>Q177*H177</f>
        <v>3.640161</v>
      </c>
      <c r="S177" s="191">
        <v>0</v>
      </c>
      <c r="T177" s="19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3" t="s">
        <v>142</v>
      </c>
      <c r="AT177" s="193" t="s">
        <v>138</v>
      </c>
      <c r="AU177" s="193" t="s">
        <v>143</v>
      </c>
      <c r="AY177" s="16" t="s">
        <v>136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6" t="s">
        <v>143</v>
      </c>
      <c r="BK177" s="194">
        <f>ROUND(I177*H177,2)</f>
        <v>0</v>
      </c>
      <c r="BL177" s="16" t="s">
        <v>142</v>
      </c>
      <c r="BM177" s="193" t="s">
        <v>218</v>
      </c>
    </row>
    <row r="178" spans="1:65" s="13" customFormat="1" ht="11.25">
      <c r="B178" s="195"/>
      <c r="C178" s="196"/>
      <c r="D178" s="197" t="s">
        <v>145</v>
      </c>
      <c r="E178" s="198" t="s">
        <v>1</v>
      </c>
      <c r="F178" s="199" t="s">
        <v>219</v>
      </c>
      <c r="G178" s="196"/>
      <c r="H178" s="200">
        <v>2.94</v>
      </c>
      <c r="I178" s="201"/>
      <c r="J178" s="196"/>
      <c r="K178" s="196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145</v>
      </c>
      <c r="AU178" s="206" t="s">
        <v>143</v>
      </c>
      <c r="AV178" s="13" t="s">
        <v>143</v>
      </c>
      <c r="AW178" s="13" t="s">
        <v>32</v>
      </c>
      <c r="AX178" s="13" t="s">
        <v>14</v>
      </c>
      <c r="AY178" s="206" t="s">
        <v>136</v>
      </c>
    </row>
    <row r="179" spans="1:65" s="2" customFormat="1" ht="16.5" customHeight="1">
      <c r="A179" s="33"/>
      <c r="B179" s="34"/>
      <c r="C179" s="181" t="s">
        <v>220</v>
      </c>
      <c r="D179" s="181" t="s">
        <v>138</v>
      </c>
      <c r="E179" s="182" t="s">
        <v>221</v>
      </c>
      <c r="F179" s="183" t="s">
        <v>222</v>
      </c>
      <c r="G179" s="184" t="s">
        <v>223</v>
      </c>
      <c r="H179" s="185">
        <v>0.2</v>
      </c>
      <c r="I179" s="186"/>
      <c r="J179" s="187">
        <f>ROUND(I179*H179,2)</f>
        <v>0</v>
      </c>
      <c r="K179" s="188"/>
      <c r="L179" s="38"/>
      <c r="M179" s="189" t="s">
        <v>1</v>
      </c>
      <c r="N179" s="190" t="s">
        <v>41</v>
      </c>
      <c r="O179" s="70"/>
      <c r="P179" s="191">
        <f>O179*H179</f>
        <v>0</v>
      </c>
      <c r="Q179" s="191">
        <v>1.04922</v>
      </c>
      <c r="R179" s="191">
        <f>Q179*H179</f>
        <v>0.20984400000000003</v>
      </c>
      <c r="S179" s="191">
        <v>0</v>
      </c>
      <c r="T179" s="19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3" t="s">
        <v>142</v>
      </c>
      <c r="AT179" s="193" t="s">
        <v>138</v>
      </c>
      <c r="AU179" s="193" t="s">
        <v>143</v>
      </c>
      <c r="AY179" s="16" t="s">
        <v>136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6" t="s">
        <v>143</v>
      </c>
      <c r="BK179" s="194">
        <f>ROUND(I179*H179,2)</f>
        <v>0</v>
      </c>
      <c r="BL179" s="16" t="s">
        <v>142</v>
      </c>
      <c r="BM179" s="193" t="s">
        <v>224</v>
      </c>
    </row>
    <row r="180" spans="1:65" s="2" customFormat="1" ht="24.2" customHeight="1">
      <c r="A180" s="33"/>
      <c r="B180" s="34"/>
      <c r="C180" s="181" t="s">
        <v>225</v>
      </c>
      <c r="D180" s="181" t="s">
        <v>138</v>
      </c>
      <c r="E180" s="182" t="s">
        <v>226</v>
      </c>
      <c r="F180" s="183" t="s">
        <v>227</v>
      </c>
      <c r="G180" s="184" t="s">
        <v>209</v>
      </c>
      <c r="H180" s="185">
        <v>3</v>
      </c>
      <c r="I180" s="186"/>
      <c r="J180" s="187">
        <f>ROUND(I180*H180,2)</f>
        <v>0</v>
      </c>
      <c r="K180" s="188"/>
      <c r="L180" s="38"/>
      <c r="M180" s="189" t="s">
        <v>1</v>
      </c>
      <c r="N180" s="190" t="s">
        <v>41</v>
      </c>
      <c r="O180" s="70"/>
      <c r="P180" s="191">
        <f>O180*H180</f>
        <v>0</v>
      </c>
      <c r="Q180" s="191">
        <v>0.10931</v>
      </c>
      <c r="R180" s="191">
        <f>Q180*H180</f>
        <v>0.32793</v>
      </c>
      <c r="S180" s="191">
        <v>0</v>
      </c>
      <c r="T180" s="19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3" t="s">
        <v>142</v>
      </c>
      <c r="AT180" s="193" t="s">
        <v>138</v>
      </c>
      <c r="AU180" s="193" t="s">
        <v>143</v>
      </c>
      <c r="AY180" s="16" t="s">
        <v>136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6" t="s">
        <v>143</v>
      </c>
      <c r="BK180" s="194">
        <f>ROUND(I180*H180,2)</f>
        <v>0</v>
      </c>
      <c r="BL180" s="16" t="s">
        <v>142</v>
      </c>
      <c r="BM180" s="193" t="s">
        <v>228</v>
      </c>
    </row>
    <row r="181" spans="1:65" s="2" customFormat="1" ht="24.2" customHeight="1">
      <c r="A181" s="33"/>
      <c r="B181" s="34"/>
      <c r="C181" s="181" t="s">
        <v>229</v>
      </c>
      <c r="D181" s="181" t="s">
        <v>138</v>
      </c>
      <c r="E181" s="182" t="s">
        <v>230</v>
      </c>
      <c r="F181" s="183" t="s">
        <v>231</v>
      </c>
      <c r="G181" s="184" t="s">
        <v>141</v>
      </c>
      <c r="H181" s="185">
        <v>2.2000000000000002</v>
      </c>
      <c r="I181" s="186"/>
      <c r="J181" s="187">
        <f>ROUND(I181*H181,2)</f>
        <v>0</v>
      </c>
      <c r="K181" s="188"/>
      <c r="L181" s="38"/>
      <c r="M181" s="189" t="s">
        <v>1</v>
      </c>
      <c r="N181" s="190" t="s">
        <v>41</v>
      </c>
      <c r="O181" s="70"/>
      <c r="P181" s="191">
        <f>O181*H181</f>
        <v>0</v>
      </c>
      <c r="Q181" s="191">
        <v>0.25364999999999999</v>
      </c>
      <c r="R181" s="191">
        <f>Q181*H181</f>
        <v>0.55803000000000003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142</v>
      </c>
      <c r="AT181" s="193" t="s">
        <v>138</v>
      </c>
      <c r="AU181" s="193" t="s">
        <v>143</v>
      </c>
      <c r="AY181" s="16" t="s">
        <v>136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143</v>
      </c>
      <c r="BK181" s="194">
        <f>ROUND(I181*H181,2)</f>
        <v>0</v>
      </c>
      <c r="BL181" s="16" t="s">
        <v>142</v>
      </c>
      <c r="BM181" s="193" t="s">
        <v>232</v>
      </c>
    </row>
    <row r="182" spans="1:65" s="13" customFormat="1" ht="11.25">
      <c r="B182" s="195"/>
      <c r="C182" s="196"/>
      <c r="D182" s="197" t="s">
        <v>145</v>
      </c>
      <c r="E182" s="198" t="s">
        <v>1</v>
      </c>
      <c r="F182" s="199" t="s">
        <v>233</v>
      </c>
      <c r="G182" s="196"/>
      <c r="H182" s="200">
        <v>2.2000000000000002</v>
      </c>
      <c r="I182" s="201"/>
      <c r="J182" s="196"/>
      <c r="K182" s="196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145</v>
      </c>
      <c r="AU182" s="206" t="s">
        <v>143</v>
      </c>
      <c r="AV182" s="13" t="s">
        <v>143</v>
      </c>
      <c r="AW182" s="13" t="s">
        <v>32</v>
      </c>
      <c r="AX182" s="13" t="s">
        <v>14</v>
      </c>
      <c r="AY182" s="206" t="s">
        <v>136</v>
      </c>
    </row>
    <row r="183" spans="1:65" s="2" customFormat="1" ht="33" customHeight="1">
      <c r="A183" s="33"/>
      <c r="B183" s="34"/>
      <c r="C183" s="181" t="s">
        <v>234</v>
      </c>
      <c r="D183" s="181" t="s">
        <v>138</v>
      </c>
      <c r="E183" s="182" t="s">
        <v>235</v>
      </c>
      <c r="F183" s="183" t="s">
        <v>236</v>
      </c>
      <c r="G183" s="184" t="s">
        <v>141</v>
      </c>
      <c r="H183" s="185">
        <v>21.5</v>
      </c>
      <c r="I183" s="186"/>
      <c r="J183" s="187">
        <f>ROUND(I183*H183,2)</f>
        <v>0</v>
      </c>
      <c r="K183" s="188"/>
      <c r="L183" s="38"/>
      <c r="M183" s="189" t="s">
        <v>1</v>
      </c>
      <c r="N183" s="190" t="s">
        <v>41</v>
      </c>
      <c r="O183" s="70"/>
      <c r="P183" s="191">
        <f>O183*H183</f>
        <v>0</v>
      </c>
      <c r="Q183" s="191">
        <v>6.3070000000000001E-2</v>
      </c>
      <c r="R183" s="191">
        <f>Q183*H183</f>
        <v>1.3560050000000001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142</v>
      </c>
      <c r="AT183" s="193" t="s">
        <v>138</v>
      </c>
      <c r="AU183" s="193" t="s">
        <v>143</v>
      </c>
      <c r="AY183" s="16" t="s">
        <v>136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143</v>
      </c>
      <c r="BK183" s="194">
        <f>ROUND(I183*H183,2)</f>
        <v>0</v>
      </c>
      <c r="BL183" s="16" t="s">
        <v>142</v>
      </c>
      <c r="BM183" s="193" t="s">
        <v>237</v>
      </c>
    </row>
    <row r="184" spans="1:65" s="13" customFormat="1" ht="11.25">
      <c r="B184" s="195"/>
      <c r="C184" s="196"/>
      <c r="D184" s="197" t="s">
        <v>145</v>
      </c>
      <c r="E184" s="198" t="s">
        <v>1</v>
      </c>
      <c r="F184" s="199" t="s">
        <v>238</v>
      </c>
      <c r="G184" s="196"/>
      <c r="H184" s="200">
        <v>6.75</v>
      </c>
      <c r="I184" s="201"/>
      <c r="J184" s="196"/>
      <c r="K184" s="196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145</v>
      </c>
      <c r="AU184" s="206" t="s">
        <v>143</v>
      </c>
      <c r="AV184" s="13" t="s">
        <v>143</v>
      </c>
      <c r="AW184" s="13" t="s">
        <v>32</v>
      </c>
      <c r="AX184" s="13" t="s">
        <v>75</v>
      </c>
      <c r="AY184" s="206" t="s">
        <v>136</v>
      </c>
    </row>
    <row r="185" spans="1:65" s="13" customFormat="1" ht="11.25">
      <c r="B185" s="195"/>
      <c r="C185" s="196"/>
      <c r="D185" s="197" t="s">
        <v>145</v>
      </c>
      <c r="E185" s="198" t="s">
        <v>1</v>
      </c>
      <c r="F185" s="199" t="s">
        <v>239</v>
      </c>
      <c r="G185" s="196"/>
      <c r="H185" s="200">
        <v>9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145</v>
      </c>
      <c r="AU185" s="206" t="s">
        <v>143</v>
      </c>
      <c r="AV185" s="13" t="s">
        <v>143</v>
      </c>
      <c r="AW185" s="13" t="s">
        <v>32</v>
      </c>
      <c r="AX185" s="13" t="s">
        <v>75</v>
      </c>
      <c r="AY185" s="206" t="s">
        <v>136</v>
      </c>
    </row>
    <row r="186" spans="1:65" s="13" customFormat="1" ht="11.25">
      <c r="B186" s="195"/>
      <c r="C186" s="196"/>
      <c r="D186" s="197" t="s">
        <v>145</v>
      </c>
      <c r="E186" s="198" t="s">
        <v>1</v>
      </c>
      <c r="F186" s="199" t="s">
        <v>240</v>
      </c>
      <c r="G186" s="196"/>
      <c r="H186" s="200">
        <v>0.75</v>
      </c>
      <c r="I186" s="201"/>
      <c r="J186" s="196"/>
      <c r="K186" s="196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145</v>
      </c>
      <c r="AU186" s="206" t="s">
        <v>143</v>
      </c>
      <c r="AV186" s="13" t="s">
        <v>143</v>
      </c>
      <c r="AW186" s="13" t="s">
        <v>32</v>
      </c>
      <c r="AX186" s="13" t="s">
        <v>75</v>
      </c>
      <c r="AY186" s="206" t="s">
        <v>136</v>
      </c>
    </row>
    <row r="187" spans="1:65" s="13" customFormat="1" ht="11.25">
      <c r="B187" s="195"/>
      <c r="C187" s="196"/>
      <c r="D187" s="197" t="s">
        <v>145</v>
      </c>
      <c r="E187" s="198" t="s">
        <v>1</v>
      </c>
      <c r="F187" s="199" t="s">
        <v>241</v>
      </c>
      <c r="G187" s="196"/>
      <c r="H187" s="200">
        <v>2.5</v>
      </c>
      <c r="I187" s="201"/>
      <c r="J187" s="196"/>
      <c r="K187" s="196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145</v>
      </c>
      <c r="AU187" s="206" t="s">
        <v>143</v>
      </c>
      <c r="AV187" s="13" t="s">
        <v>143</v>
      </c>
      <c r="AW187" s="13" t="s">
        <v>32</v>
      </c>
      <c r="AX187" s="13" t="s">
        <v>75</v>
      </c>
      <c r="AY187" s="206" t="s">
        <v>136</v>
      </c>
    </row>
    <row r="188" spans="1:65" s="13" customFormat="1" ht="11.25">
      <c r="B188" s="195"/>
      <c r="C188" s="196"/>
      <c r="D188" s="197" t="s">
        <v>145</v>
      </c>
      <c r="E188" s="198" t="s">
        <v>1</v>
      </c>
      <c r="F188" s="199" t="s">
        <v>242</v>
      </c>
      <c r="G188" s="196"/>
      <c r="H188" s="200">
        <v>2.5</v>
      </c>
      <c r="I188" s="201"/>
      <c r="J188" s="196"/>
      <c r="K188" s="196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145</v>
      </c>
      <c r="AU188" s="206" t="s">
        <v>143</v>
      </c>
      <c r="AV188" s="13" t="s">
        <v>143</v>
      </c>
      <c r="AW188" s="13" t="s">
        <v>32</v>
      </c>
      <c r="AX188" s="13" t="s">
        <v>75</v>
      </c>
      <c r="AY188" s="206" t="s">
        <v>136</v>
      </c>
    </row>
    <row r="189" spans="1:65" s="14" customFormat="1" ht="11.25">
      <c r="B189" s="218"/>
      <c r="C189" s="219"/>
      <c r="D189" s="197" t="s">
        <v>145</v>
      </c>
      <c r="E189" s="220" t="s">
        <v>1</v>
      </c>
      <c r="F189" s="221" t="s">
        <v>243</v>
      </c>
      <c r="G189" s="219"/>
      <c r="H189" s="222">
        <v>21.5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145</v>
      </c>
      <c r="AU189" s="228" t="s">
        <v>143</v>
      </c>
      <c r="AV189" s="14" t="s">
        <v>142</v>
      </c>
      <c r="AW189" s="14" t="s">
        <v>32</v>
      </c>
      <c r="AX189" s="14" t="s">
        <v>14</v>
      </c>
      <c r="AY189" s="228" t="s">
        <v>136</v>
      </c>
    </row>
    <row r="190" spans="1:65" s="2" customFormat="1" ht="24.2" customHeight="1">
      <c r="A190" s="33"/>
      <c r="B190" s="34"/>
      <c r="C190" s="181" t="s">
        <v>7</v>
      </c>
      <c r="D190" s="181" t="s">
        <v>138</v>
      </c>
      <c r="E190" s="182" t="s">
        <v>244</v>
      </c>
      <c r="F190" s="183" t="s">
        <v>245</v>
      </c>
      <c r="G190" s="184" t="s">
        <v>246</v>
      </c>
      <c r="H190" s="185">
        <v>117</v>
      </c>
      <c r="I190" s="186"/>
      <c r="J190" s="187">
        <f>ROUND(I190*H190,2)</f>
        <v>0</v>
      </c>
      <c r="K190" s="188"/>
      <c r="L190" s="38"/>
      <c r="M190" s="189" t="s">
        <v>1</v>
      </c>
      <c r="N190" s="190" t="s">
        <v>41</v>
      </c>
      <c r="O190" s="70"/>
      <c r="P190" s="191">
        <f>O190*H190</f>
        <v>0</v>
      </c>
      <c r="Q190" s="191">
        <v>1.2999999999999999E-4</v>
      </c>
      <c r="R190" s="191">
        <f>Q190*H190</f>
        <v>1.5209999999999998E-2</v>
      </c>
      <c r="S190" s="191">
        <v>0</v>
      </c>
      <c r="T190" s="19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3" t="s">
        <v>142</v>
      </c>
      <c r="AT190" s="193" t="s">
        <v>138</v>
      </c>
      <c r="AU190" s="193" t="s">
        <v>143</v>
      </c>
      <c r="AY190" s="16" t="s">
        <v>136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6" t="s">
        <v>143</v>
      </c>
      <c r="BK190" s="194">
        <f>ROUND(I190*H190,2)</f>
        <v>0</v>
      </c>
      <c r="BL190" s="16" t="s">
        <v>142</v>
      </c>
      <c r="BM190" s="193" t="s">
        <v>247</v>
      </c>
    </row>
    <row r="191" spans="1:65" s="13" customFormat="1" ht="11.25">
      <c r="B191" s="195"/>
      <c r="C191" s="196"/>
      <c r="D191" s="197" t="s">
        <v>145</v>
      </c>
      <c r="E191" s="198" t="s">
        <v>1</v>
      </c>
      <c r="F191" s="199" t="s">
        <v>248</v>
      </c>
      <c r="G191" s="196"/>
      <c r="H191" s="200">
        <v>117</v>
      </c>
      <c r="I191" s="201"/>
      <c r="J191" s="196"/>
      <c r="K191" s="196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145</v>
      </c>
      <c r="AU191" s="206" t="s">
        <v>143</v>
      </c>
      <c r="AV191" s="13" t="s">
        <v>143</v>
      </c>
      <c r="AW191" s="13" t="s">
        <v>32</v>
      </c>
      <c r="AX191" s="13" t="s">
        <v>14</v>
      </c>
      <c r="AY191" s="206" t="s">
        <v>136</v>
      </c>
    </row>
    <row r="192" spans="1:65" s="2" customFormat="1" ht="24.2" customHeight="1">
      <c r="A192" s="33"/>
      <c r="B192" s="34"/>
      <c r="C192" s="181" t="s">
        <v>249</v>
      </c>
      <c r="D192" s="181" t="s">
        <v>138</v>
      </c>
      <c r="E192" s="182" t="s">
        <v>250</v>
      </c>
      <c r="F192" s="183" t="s">
        <v>251</v>
      </c>
      <c r="G192" s="184" t="s">
        <v>141</v>
      </c>
      <c r="H192" s="185">
        <v>9.36</v>
      </c>
      <c r="I192" s="186"/>
      <c r="J192" s="187">
        <f>ROUND(I192*H192,2)</f>
        <v>0</v>
      </c>
      <c r="K192" s="188"/>
      <c r="L192" s="38"/>
      <c r="M192" s="189" t="s">
        <v>1</v>
      </c>
      <c r="N192" s="190" t="s">
        <v>41</v>
      </c>
      <c r="O192" s="70"/>
      <c r="P192" s="191">
        <f>O192*H192</f>
        <v>0</v>
      </c>
      <c r="Q192" s="191">
        <v>7.3249999999999996E-2</v>
      </c>
      <c r="R192" s="191">
        <f>Q192*H192</f>
        <v>0.6856199999999999</v>
      </c>
      <c r="S192" s="191">
        <v>0</v>
      </c>
      <c r="T192" s="19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3" t="s">
        <v>142</v>
      </c>
      <c r="AT192" s="193" t="s">
        <v>138</v>
      </c>
      <c r="AU192" s="193" t="s">
        <v>143</v>
      </c>
      <c r="AY192" s="16" t="s">
        <v>136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6" t="s">
        <v>143</v>
      </c>
      <c r="BK192" s="194">
        <f>ROUND(I192*H192,2)</f>
        <v>0</v>
      </c>
      <c r="BL192" s="16" t="s">
        <v>142</v>
      </c>
      <c r="BM192" s="193" t="s">
        <v>252</v>
      </c>
    </row>
    <row r="193" spans="1:65" s="13" customFormat="1" ht="11.25">
      <c r="B193" s="195"/>
      <c r="C193" s="196"/>
      <c r="D193" s="197" t="s">
        <v>145</v>
      </c>
      <c r="E193" s="198" t="s">
        <v>1</v>
      </c>
      <c r="F193" s="199" t="s">
        <v>253</v>
      </c>
      <c r="G193" s="196"/>
      <c r="H193" s="200">
        <v>9.36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145</v>
      </c>
      <c r="AU193" s="206" t="s">
        <v>143</v>
      </c>
      <c r="AV193" s="13" t="s">
        <v>143</v>
      </c>
      <c r="AW193" s="13" t="s">
        <v>32</v>
      </c>
      <c r="AX193" s="13" t="s">
        <v>14</v>
      </c>
      <c r="AY193" s="206" t="s">
        <v>136</v>
      </c>
    </row>
    <row r="194" spans="1:65" s="2" customFormat="1" ht="24.2" customHeight="1">
      <c r="A194" s="33"/>
      <c r="B194" s="34"/>
      <c r="C194" s="181" t="s">
        <v>254</v>
      </c>
      <c r="D194" s="181" t="s">
        <v>138</v>
      </c>
      <c r="E194" s="182" t="s">
        <v>255</v>
      </c>
      <c r="F194" s="183" t="s">
        <v>256</v>
      </c>
      <c r="G194" s="184" t="s">
        <v>141</v>
      </c>
      <c r="H194" s="185">
        <v>3.12</v>
      </c>
      <c r="I194" s="186"/>
      <c r="J194" s="187">
        <f>ROUND(I194*H194,2)</f>
        <v>0</v>
      </c>
      <c r="K194" s="188"/>
      <c r="L194" s="38"/>
      <c r="M194" s="189" t="s">
        <v>1</v>
      </c>
      <c r="N194" s="190" t="s">
        <v>41</v>
      </c>
      <c r="O194" s="70"/>
      <c r="P194" s="191">
        <f>O194*H194</f>
        <v>0</v>
      </c>
      <c r="Q194" s="191">
        <v>0.45432</v>
      </c>
      <c r="R194" s="191">
        <f>Q194*H194</f>
        <v>1.4174784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142</v>
      </c>
      <c r="AT194" s="193" t="s">
        <v>138</v>
      </c>
      <c r="AU194" s="193" t="s">
        <v>143</v>
      </c>
      <c r="AY194" s="16" t="s">
        <v>136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143</v>
      </c>
      <c r="BK194" s="194">
        <f>ROUND(I194*H194,2)</f>
        <v>0</v>
      </c>
      <c r="BL194" s="16" t="s">
        <v>142</v>
      </c>
      <c r="BM194" s="193" t="s">
        <v>257</v>
      </c>
    </row>
    <row r="195" spans="1:65" s="13" customFormat="1" ht="11.25">
      <c r="B195" s="195"/>
      <c r="C195" s="196"/>
      <c r="D195" s="197" t="s">
        <v>145</v>
      </c>
      <c r="E195" s="198" t="s">
        <v>1</v>
      </c>
      <c r="F195" s="199" t="s">
        <v>258</v>
      </c>
      <c r="G195" s="196"/>
      <c r="H195" s="200">
        <v>3.12</v>
      </c>
      <c r="I195" s="201"/>
      <c r="J195" s="196"/>
      <c r="K195" s="196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145</v>
      </c>
      <c r="AU195" s="206" t="s">
        <v>143</v>
      </c>
      <c r="AV195" s="13" t="s">
        <v>143</v>
      </c>
      <c r="AW195" s="13" t="s">
        <v>32</v>
      </c>
      <c r="AX195" s="13" t="s">
        <v>14</v>
      </c>
      <c r="AY195" s="206" t="s">
        <v>136</v>
      </c>
    </row>
    <row r="196" spans="1:65" s="12" customFormat="1" ht="22.9" customHeight="1">
      <c r="B196" s="165"/>
      <c r="C196" s="166"/>
      <c r="D196" s="167" t="s">
        <v>74</v>
      </c>
      <c r="E196" s="179" t="s">
        <v>164</v>
      </c>
      <c r="F196" s="179" t="s">
        <v>259</v>
      </c>
      <c r="G196" s="166"/>
      <c r="H196" s="166"/>
      <c r="I196" s="169"/>
      <c r="J196" s="180">
        <f>BK196</f>
        <v>0</v>
      </c>
      <c r="K196" s="166"/>
      <c r="L196" s="171"/>
      <c r="M196" s="172"/>
      <c r="N196" s="173"/>
      <c r="O196" s="173"/>
      <c r="P196" s="174">
        <f>SUM(P197:P353)</f>
        <v>0</v>
      </c>
      <c r="Q196" s="173"/>
      <c r="R196" s="174">
        <f>SUM(R197:R353)</f>
        <v>65.131056309999991</v>
      </c>
      <c r="S196" s="173"/>
      <c r="T196" s="175">
        <f>SUM(T197:T353)</f>
        <v>0</v>
      </c>
      <c r="AR196" s="176" t="s">
        <v>14</v>
      </c>
      <c r="AT196" s="177" t="s">
        <v>74</v>
      </c>
      <c r="AU196" s="177" t="s">
        <v>14</v>
      </c>
      <c r="AY196" s="176" t="s">
        <v>136</v>
      </c>
      <c r="BK196" s="178">
        <f>SUM(BK197:BK353)</f>
        <v>0</v>
      </c>
    </row>
    <row r="197" spans="1:65" s="2" customFormat="1" ht="24.2" customHeight="1">
      <c r="A197" s="33"/>
      <c r="B197" s="34"/>
      <c r="C197" s="181" t="s">
        <v>260</v>
      </c>
      <c r="D197" s="181" t="s">
        <v>138</v>
      </c>
      <c r="E197" s="182" t="s">
        <v>261</v>
      </c>
      <c r="F197" s="183" t="s">
        <v>262</v>
      </c>
      <c r="G197" s="184" t="s">
        <v>141</v>
      </c>
      <c r="H197" s="185">
        <v>505.31400000000002</v>
      </c>
      <c r="I197" s="186"/>
      <c r="J197" s="187">
        <f>ROUND(I197*H197,2)</f>
        <v>0</v>
      </c>
      <c r="K197" s="188"/>
      <c r="L197" s="38"/>
      <c r="M197" s="189" t="s">
        <v>1</v>
      </c>
      <c r="N197" s="190" t="s">
        <v>41</v>
      </c>
      <c r="O197" s="70"/>
      <c r="P197" s="191">
        <f>O197*H197</f>
        <v>0</v>
      </c>
      <c r="Q197" s="191">
        <v>2.5999999999999998E-4</v>
      </c>
      <c r="R197" s="191">
        <f>Q197*H197</f>
        <v>0.13138163999999999</v>
      </c>
      <c r="S197" s="191">
        <v>0</v>
      </c>
      <c r="T197" s="19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3" t="s">
        <v>142</v>
      </c>
      <c r="AT197" s="193" t="s">
        <v>138</v>
      </c>
      <c r="AU197" s="193" t="s">
        <v>143</v>
      </c>
      <c r="AY197" s="16" t="s">
        <v>136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6" t="s">
        <v>143</v>
      </c>
      <c r="BK197" s="194">
        <f>ROUND(I197*H197,2)</f>
        <v>0</v>
      </c>
      <c r="BL197" s="16" t="s">
        <v>142</v>
      </c>
      <c r="BM197" s="193" t="s">
        <v>263</v>
      </c>
    </row>
    <row r="198" spans="1:65" s="13" customFormat="1" ht="11.25">
      <c r="B198" s="195"/>
      <c r="C198" s="196"/>
      <c r="D198" s="197" t="s">
        <v>145</v>
      </c>
      <c r="E198" s="198" t="s">
        <v>1</v>
      </c>
      <c r="F198" s="199" t="s">
        <v>264</v>
      </c>
      <c r="G198" s="196"/>
      <c r="H198" s="200">
        <v>316.88400000000001</v>
      </c>
      <c r="I198" s="201"/>
      <c r="J198" s="196"/>
      <c r="K198" s="196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145</v>
      </c>
      <c r="AU198" s="206" t="s">
        <v>143</v>
      </c>
      <c r="AV198" s="13" t="s">
        <v>143</v>
      </c>
      <c r="AW198" s="13" t="s">
        <v>32</v>
      </c>
      <c r="AX198" s="13" t="s">
        <v>75</v>
      </c>
      <c r="AY198" s="206" t="s">
        <v>136</v>
      </c>
    </row>
    <row r="199" spans="1:65" s="13" customFormat="1" ht="11.25">
      <c r="B199" s="195"/>
      <c r="C199" s="196"/>
      <c r="D199" s="197" t="s">
        <v>145</v>
      </c>
      <c r="E199" s="198" t="s">
        <v>1</v>
      </c>
      <c r="F199" s="199" t="s">
        <v>265</v>
      </c>
      <c r="G199" s="196"/>
      <c r="H199" s="200">
        <v>159.15</v>
      </c>
      <c r="I199" s="201"/>
      <c r="J199" s="196"/>
      <c r="K199" s="196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145</v>
      </c>
      <c r="AU199" s="206" t="s">
        <v>143</v>
      </c>
      <c r="AV199" s="13" t="s">
        <v>143</v>
      </c>
      <c r="AW199" s="13" t="s">
        <v>32</v>
      </c>
      <c r="AX199" s="13" t="s">
        <v>75</v>
      </c>
      <c r="AY199" s="206" t="s">
        <v>136</v>
      </c>
    </row>
    <row r="200" spans="1:65" s="13" customFormat="1" ht="11.25">
      <c r="B200" s="195"/>
      <c r="C200" s="196"/>
      <c r="D200" s="197" t="s">
        <v>145</v>
      </c>
      <c r="E200" s="198" t="s">
        <v>1</v>
      </c>
      <c r="F200" s="199" t="s">
        <v>266</v>
      </c>
      <c r="G200" s="196"/>
      <c r="H200" s="200">
        <v>29.28</v>
      </c>
      <c r="I200" s="201"/>
      <c r="J200" s="196"/>
      <c r="K200" s="196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145</v>
      </c>
      <c r="AU200" s="206" t="s">
        <v>143</v>
      </c>
      <c r="AV200" s="13" t="s">
        <v>143</v>
      </c>
      <c r="AW200" s="13" t="s">
        <v>32</v>
      </c>
      <c r="AX200" s="13" t="s">
        <v>75</v>
      </c>
      <c r="AY200" s="206" t="s">
        <v>136</v>
      </c>
    </row>
    <row r="201" spans="1:65" s="14" customFormat="1" ht="11.25">
      <c r="B201" s="218"/>
      <c r="C201" s="219"/>
      <c r="D201" s="197" t="s">
        <v>145</v>
      </c>
      <c r="E201" s="220" t="s">
        <v>1</v>
      </c>
      <c r="F201" s="221" t="s">
        <v>243</v>
      </c>
      <c r="G201" s="219"/>
      <c r="H201" s="222">
        <v>505.31399999999996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145</v>
      </c>
      <c r="AU201" s="228" t="s">
        <v>143</v>
      </c>
      <c r="AV201" s="14" t="s">
        <v>142</v>
      </c>
      <c r="AW201" s="14" t="s">
        <v>32</v>
      </c>
      <c r="AX201" s="14" t="s">
        <v>14</v>
      </c>
      <c r="AY201" s="228" t="s">
        <v>136</v>
      </c>
    </row>
    <row r="202" spans="1:65" s="2" customFormat="1" ht="24.2" customHeight="1">
      <c r="A202" s="33"/>
      <c r="B202" s="34"/>
      <c r="C202" s="181" t="s">
        <v>267</v>
      </c>
      <c r="D202" s="181" t="s">
        <v>138</v>
      </c>
      <c r="E202" s="182" t="s">
        <v>268</v>
      </c>
      <c r="F202" s="183" t="s">
        <v>269</v>
      </c>
      <c r="G202" s="184" t="s">
        <v>141</v>
      </c>
      <c r="H202" s="185">
        <v>23.04</v>
      </c>
      <c r="I202" s="186"/>
      <c r="J202" s="187">
        <f>ROUND(I202*H202,2)</f>
        <v>0</v>
      </c>
      <c r="K202" s="188"/>
      <c r="L202" s="38"/>
      <c r="M202" s="189" t="s">
        <v>1</v>
      </c>
      <c r="N202" s="190" t="s">
        <v>41</v>
      </c>
      <c r="O202" s="70"/>
      <c r="P202" s="191">
        <f>O202*H202</f>
        <v>0</v>
      </c>
      <c r="Q202" s="191">
        <v>2.5999999999999998E-4</v>
      </c>
      <c r="R202" s="191">
        <f>Q202*H202</f>
        <v>5.990399999999999E-3</v>
      </c>
      <c r="S202" s="191">
        <v>0</v>
      </c>
      <c r="T202" s="19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3" t="s">
        <v>142</v>
      </c>
      <c r="AT202" s="193" t="s">
        <v>138</v>
      </c>
      <c r="AU202" s="193" t="s">
        <v>143</v>
      </c>
      <c r="AY202" s="16" t="s">
        <v>136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6" t="s">
        <v>143</v>
      </c>
      <c r="BK202" s="194">
        <f>ROUND(I202*H202,2)</f>
        <v>0</v>
      </c>
      <c r="BL202" s="16" t="s">
        <v>142</v>
      </c>
      <c r="BM202" s="193" t="s">
        <v>270</v>
      </c>
    </row>
    <row r="203" spans="1:65" s="2" customFormat="1" ht="24.2" customHeight="1">
      <c r="A203" s="33"/>
      <c r="B203" s="34"/>
      <c r="C203" s="181" t="s">
        <v>271</v>
      </c>
      <c r="D203" s="181" t="s">
        <v>138</v>
      </c>
      <c r="E203" s="182" t="s">
        <v>272</v>
      </c>
      <c r="F203" s="183" t="s">
        <v>273</v>
      </c>
      <c r="G203" s="184" t="s">
        <v>141</v>
      </c>
      <c r="H203" s="185">
        <v>158.44200000000001</v>
      </c>
      <c r="I203" s="186"/>
      <c r="J203" s="187">
        <f>ROUND(I203*H203,2)</f>
        <v>0</v>
      </c>
      <c r="K203" s="188"/>
      <c r="L203" s="38"/>
      <c r="M203" s="189" t="s">
        <v>1</v>
      </c>
      <c r="N203" s="190" t="s">
        <v>41</v>
      </c>
      <c r="O203" s="70"/>
      <c r="P203" s="191">
        <f>O203*H203</f>
        <v>0</v>
      </c>
      <c r="Q203" s="191">
        <v>4.0000000000000001E-3</v>
      </c>
      <c r="R203" s="191">
        <f>Q203*H203</f>
        <v>0.633768</v>
      </c>
      <c r="S203" s="191">
        <v>0</v>
      </c>
      <c r="T203" s="19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142</v>
      </c>
      <c r="AT203" s="193" t="s">
        <v>138</v>
      </c>
      <c r="AU203" s="193" t="s">
        <v>143</v>
      </c>
      <c r="AY203" s="16" t="s">
        <v>136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6" t="s">
        <v>143</v>
      </c>
      <c r="BK203" s="194">
        <f>ROUND(I203*H203,2)</f>
        <v>0</v>
      </c>
      <c r="BL203" s="16" t="s">
        <v>142</v>
      </c>
      <c r="BM203" s="193" t="s">
        <v>274</v>
      </c>
    </row>
    <row r="204" spans="1:65" s="2" customFormat="1" ht="24.2" customHeight="1">
      <c r="A204" s="33"/>
      <c r="B204" s="34"/>
      <c r="C204" s="181" t="s">
        <v>275</v>
      </c>
      <c r="D204" s="181" t="s">
        <v>138</v>
      </c>
      <c r="E204" s="182" t="s">
        <v>276</v>
      </c>
      <c r="F204" s="183" t="s">
        <v>277</v>
      </c>
      <c r="G204" s="184" t="s">
        <v>141</v>
      </c>
      <c r="H204" s="185">
        <v>23.04</v>
      </c>
      <c r="I204" s="186"/>
      <c r="J204" s="187">
        <f>ROUND(I204*H204,2)</f>
        <v>0</v>
      </c>
      <c r="K204" s="188"/>
      <c r="L204" s="38"/>
      <c r="M204" s="189" t="s">
        <v>1</v>
      </c>
      <c r="N204" s="190" t="s">
        <v>41</v>
      </c>
      <c r="O204" s="70"/>
      <c r="P204" s="191">
        <f>O204*H204</f>
        <v>0</v>
      </c>
      <c r="Q204" s="191">
        <v>4.0000000000000001E-3</v>
      </c>
      <c r="R204" s="191">
        <f>Q204*H204</f>
        <v>9.2159999999999992E-2</v>
      </c>
      <c r="S204" s="191">
        <v>0</v>
      </c>
      <c r="T204" s="19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3" t="s">
        <v>142</v>
      </c>
      <c r="AT204" s="193" t="s">
        <v>138</v>
      </c>
      <c r="AU204" s="193" t="s">
        <v>143</v>
      </c>
      <c r="AY204" s="16" t="s">
        <v>136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6" t="s">
        <v>143</v>
      </c>
      <c r="BK204" s="194">
        <f>ROUND(I204*H204,2)</f>
        <v>0</v>
      </c>
      <c r="BL204" s="16" t="s">
        <v>142</v>
      </c>
      <c r="BM204" s="193" t="s">
        <v>278</v>
      </c>
    </row>
    <row r="205" spans="1:65" s="13" customFormat="1" ht="11.25">
      <c r="B205" s="195"/>
      <c r="C205" s="196"/>
      <c r="D205" s="197" t="s">
        <v>145</v>
      </c>
      <c r="E205" s="198" t="s">
        <v>1</v>
      </c>
      <c r="F205" s="199" t="s">
        <v>279</v>
      </c>
      <c r="G205" s="196"/>
      <c r="H205" s="200">
        <v>23.04</v>
      </c>
      <c r="I205" s="201"/>
      <c r="J205" s="196"/>
      <c r="K205" s="196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145</v>
      </c>
      <c r="AU205" s="206" t="s">
        <v>143</v>
      </c>
      <c r="AV205" s="13" t="s">
        <v>143</v>
      </c>
      <c r="AW205" s="13" t="s">
        <v>32</v>
      </c>
      <c r="AX205" s="13" t="s">
        <v>14</v>
      </c>
      <c r="AY205" s="206" t="s">
        <v>136</v>
      </c>
    </row>
    <row r="206" spans="1:65" s="2" customFormat="1" ht="37.9" customHeight="1">
      <c r="A206" s="33"/>
      <c r="B206" s="34"/>
      <c r="C206" s="181" t="s">
        <v>280</v>
      </c>
      <c r="D206" s="181" t="s">
        <v>138</v>
      </c>
      <c r="E206" s="182" t="s">
        <v>281</v>
      </c>
      <c r="F206" s="183" t="s">
        <v>282</v>
      </c>
      <c r="G206" s="184" t="s">
        <v>141</v>
      </c>
      <c r="H206" s="185">
        <v>188.43</v>
      </c>
      <c r="I206" s="186"/>
      <c r="J206" s="187">
        <f>ROUND(I206*H206,2)</f>
        <v>0</v>
      </c>
      <c r="K206" s="188"/>
      <c r="L206" s="38"/>
      <c r="M206" s="189" t="s">
        <v>1</v>
      </c>
      <c r="N206" s="190" t="s">
        <v>41</v>
      </c>
      <c r="O206" s="70"/>
      <c r="P206" s="191">
        <f>O206*H206</f>
        <v>0</v>
      </c>
      <c r="Q206" s="191">
        <v>2.1000000000000001E-2</v>
      </c>
      <c r="R206" s="191">
        <f>Q206*H206</f>
        <v>3.9570300000000005</v>
      </c>
      <c r="S206" s="191">
        <v>0</v>
      </c>
      <c r="T206" s="19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3" t="s">
        <v>142</v>
      </c>
      <c r="AT206" s="193" t="s">
        <v>138</v>
      </c>
      <c r="AU206" s="193" t="s">
        <v>143</v>
      </c>
      <c r="AY206" s="16" t="s">
        <v>136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16" t="s">
        <v>143</v>
      </c>
      <c r="BK206" s="194">
        <f>ROUND(I206*H206,2)</f>
        <v>0</v>
      </c>
      <c r="BL206" s="16" t="s">
        <v>142</v>
      </c>
      <c r="BM206" s="193" t="s">
        <v>283</v>
      </c>
    </row>
    <row r="207" spans="1:65" s="13" customFormat="1" ht="11.25">
      <c r="B207" s="195"/>
      <c r="C207" s="196"/>
      <c r="D207" s="197" t="s">
        <v>145</v>
      </c>
      <c r="E207" s="198" t="s">
        <v>1</v>
      </c>
      <c r="F207" s="199" t="s">
        <v>284</v>
      </c>
      <c r="G207" s="196"/>
      <c r="H207" s="200">
        <v>159.15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145</v>
      </c>
      <c r="AU207" s="206" t="s">
        <v>143</v>
      </c>
      <c r="AV207" s="13" t="s">
        <v>143</v>
      </c>
      <c r="AW207" s="13" t="s">
        <v>32</v>
      </c>
      <c r="AX207" s="13" t="s">
        <v>75</v>
      </c>
      <c r="AY207" s="206" t="s">
        <v>136</v>
      </c>
    </row>
    <row r="208" spans="1:65" s="13" customFormat="1" ht="11.25">
      <c r="B208" s="195"/>
      <c r="C208" s="196"/>
      <c r="D208" s="197" t="s">
        <v>145</v>
      </c>
      <c r="E208" s="198" t="s">
        <v>1</v>
      </c>
      <c r="F208" s="199" t="s">
        <v>285</v>
      </c>
      <c r="G208" s="196"/>
      <c r="H208" s="200">
        <v>29.28</v>
      </c>
      <c r="I208" s="201"/>
      <c r="J208" s="196"/>
      <c r="K208" s="196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 t="s">
        <v>145</v>
      </c>
      <c r="AU208" s="206" t="s">
        <v>143</v>
      </c>
      <c r="AV208" s="13" t="s">
        <v>143</v>
      </c>
      <c r="AW208" s="13" t="s">
        <v>32</v>
      </c>
      <c r="AX208" s="13" t="s">
        <v>75</v>
      </c>
      <c r="AY208" s="206" t="s">
        <v>136</v>
      </c>
    </row>
    <row r="209" spans="1:65" s="14" customFormat="1" ht="11.25">
      <c r="B209" s="218"/>
      <c r="C209" s="219"/>
      <c r="D209" s="197" t="s">
        <v>145</v>
      </c>
      <c r="E209" s="220" t="s">
        <v>1</v>
      </c>
      <c r="F209" s="221" t="s">
        <v>243</v>
      </c>
      <c r="G209" s="219"/>
      <c r="H209" s="222">
        <v>188.43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145</v>
      </c>
      <c r="AU209" s="228" t="s">
        <v>143</v>
      </c>
      <c r="AV209" s="14" t="s">
        <v>142</v>
      </c>
      <c r="AW209" s="14" t="s">
        <v>32</v>
      </c>
      <c r="AX209" s="14" t="s">
        <v>14</v>
      </c>
      <c r="AY209" s="228" t="s">
        <v>136</v>
      </c>
    </row>
    <row r="210" spans="1:65" s="2" customFormat="1" ht="24.2" customHeight="1">
      <c r="A210" s="33"/>
      <c r="B210" s="34"/>
      <c r="C210" s="181" t="s">
        <v>286</v>
      </c>
      <c r="D210" s="181" t="s">
        <v>138</v>
      </c>
      <c r="E210" s="182" t="s">
        <v>287</v>
      </c>
      <c r="F210" s="183" t="s">
        <v>288</v>
      </c>
      <c r="G210" s="184" t="s">
        <v>141</v>
      </c>
      <c r="H210" s="185">
        <v>158.44200000000001</v>
      </c>
      <c r="I210" s="186"/>
      <c r="J210" s="187">
        <f>ROUND(I210*H210,2)</f>
        <v>0</v>
      </c>
      <c r="K210" s="188"/>
      <c r="L210" s="38"/>
      <c r="M210" s="189" t="s">
        <v>1</v>
      </c>
      <c r="N210" s="190" t="s">
        <v>41</v>
      </c>
      <c r="O210" s="70"/>
      <c r="P210" s="191">
        <f>O210*H210</f>
        <v>0</v>
      </c>
      <c r="Q210" s="191">
        <v>5.7000000000000002E-3</v>
      </c>
      <c r="R210" s="191">
        <f>Q210*H210</f>
        <v>0.90311940000000013</v>
      </c>
      <c r="S210" s="191">
        <v>0</v>
      </c>
      <c r="T210" s="19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3" t="s">
        <v>142</v>
      </c>
      <c r="AT210" s="193" t="s">
        <v>138</v>
      </c>
      <c r="AU210" s="193" t="s">
        <v>143</v>
      </c>
      <c r="AY210" s="16" t="s">
        <v>136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6" t="s">
        <v>143</v>
      </c>
      <c r="BK210" s="194">
        <f>ROUND(I210*H210,2)</f>
        <v>0</v>
      </c>
      <c r="BL210" s="16" t="s">
        <v>142</v>
      </c>
      <c r="BM210" s="193" t="s">
        <v>289</v>
      </c>
    </row>
    <row r="211" spans="1:65" s="2" customFormat="1" ht="16.5" customHeight="1">
      <c r="A211" s="33"/>
      <c r="B211" s="34"/>
      <c r="C211" s="181" t="s">
        <v>290</v>
      </c>
      <c r="D211" s="181" t="s">
        <v>138</v>
      </c>
      <c r="E211" s="182" t="s">
        <v>291</v>
      </c>
      <c r="F211" s="183" t="s">
        <v>292</v>
      </c>
      <c r="G211" s="184" t="s">
        <v>141</v>
      </c>
      <c r="H211" s="185">
        <v>82.37</v>
      </c>
      <c r="I211" s="186"/>
      <c r="J211" s="187">
        <f>ROUND(I211*H211,2)</f>
        <v>0</v>
      </c>
      <c r="K211" s="188"/>
      <c r="L211" s="38"/>
      <c r="M211" s="189" t="s">
        <v>1</v>
      </c>
      <c r="N211" s="190" t="s">
        <v>41</v>
      </c>
      <c r="O211" s="70"/>
      <c r="P211" s="191">
        <f>O211*H211</f>
        <v>0</v>
      </c>
      <c r="Q211" s="191">
        <v>6.4999999999999997E-3</v>
      </c>
      <c r="R211" s="191">
        <f>Q211*H211</f>
        <v>0.53540500000000002</v>
      </c>
      <c r="S211" s="191">
        <v>0</v>
      </c>
      <c r="T211" s="19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3" t="s">
        <v>142</v>
      </c>
      <c r="AT211" s="193" t="s">
        <v>138</v>
      </c>
      <c r="AU211" s="193" t="s">
        <v>143</v>
      </c>
      <c r="AY211" s="16" t="s">
        <v>136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6" t="s">
        <v>143</v>
      </c>
      <c r="BK211" s="194">
        <f>ROUND(I211*H211,2)</f>
        <v>0</v>
      </c>
      <c r="BL211" s="16" t="s">
        <v>142</v>
      </c>
      <c r="BM211" s="193" t="s">
        <v>293</v>
      </c>
    </row>
    <row r="212" spans="1:65" s="2" customFormat="1" ht="24.2" customHeight="1">
      <c r="A212" s="33"/>
      <c r="B212" s="34"/>
      <c r="C212" s="181" t="s">
        <v>294</v>
      </c>
      <c r="D212" s="181" t="s">
        <v>138</v>
      </c>
      <c r="E212" s="182" t="s">
        <v>295</v>
      </c>
      <c r="F212" s="183" t="s">
        <v>296</v>
      </c>
      <c r="G212" s="184" t="s">
        <v>141</v>
      </c>
      <c r="H212" s="185">
        <v>991.96299999999997</v>
      </c>
      <c r="I212" s="186"/>
      <c r="J212" s="187">
        <f>ROUND(I212*H212,2)</f>
        <v>0</v>
      </c>
      <c r="K212" s="188"/>
      <c r="L212" s="38"/>
      <c r="M212" s="189" t="s">
        <v>1</v>
      </c>
      <c r="N212" s="190" t="s">
        <v>41</v>
      </c>
      <c r="O212" s="70"/>
      <c r="P212" s="191">
        <f>O212*H212</f>
        <v>0</v>
      </c>
      <c r="Q212" s="191">
        <v>2.5999999999999998E-4</v>
      </c>
      <c r="R212" s="191">
        <f>Q212*H212</f>
        <v>0.25791037999999999</v>
      </c>
      <c r="S212" s="191">
        <v>0</v>
      </c>
      <c r="T212" s="19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3" t="s">
        <v>142</v>
      </c>
      <c r="AT212" s="193" t="s">
        <v>138</v>
      </c>
      <c r="AU212" s="193" t="s">
        <v>143</v>
      </c>
      <c r="AY212" s="16" t="s">
        <v>136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6" t="s">
        <v>143</v>
      </c>
      <c r="BK212" s="194">
        <f>ROUND(I212*H212,2)</f>
        <v>0</v>
      </c>
      <c r="BL212" s="16" t="s">
        <v>142</v>
      </c>
      <c r="BM212" s="193" t="s">
        <v>297</v>
      </c>
    </row>
    <row r="213" spans="1:65" s="13" customFormat="1" ht="11.25">
      <c r="B213" s="195"/>
      <c r="C213" s="196"/>
      <c r="D213" s="197" t="s">
        <v>145</v>
      </c>
      <c r="E213" s="198" t="s">
        <v>1</v>
      </c>
      <c r="F213" s="199" t="s">
        <v>298</v>
      </c>
      <c r="G213" s="196"/>
      <c r="H213" s="200">
        <v>370.47500000000002</v>
      </c>
      <c r="I213" s="201"/>
      <c r="J213" s="196"/>
      <c r="K213" s="196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 t="s">
        <v>145</v>
      </c>
      <c r="AU213" s="206" t="s">
        <v>143</v>
      </c>
      <c r="AV213" s="13" t="s">
        <v>143</v>
      </c>
      <c r="AW213" s="13" t="s">
        <v>32</v>
      </c>
      <c r="AX213" s="13" t="s">
        <v>75</v>
      </c>
      <c r="AY213" s="206" t="s">
        <v>136</v>
      </c>
    </row>
    <row r="214" spans="1:65" s="13" customFormat="1" ht="11.25">
      <c r="B214" s="195"/>
      <c r="C214" s="196"/>
      <c r="D214" s="197" t="s">
        <v>145</v>
      </c>
      <c r="E214" s="198" t="s">
        <v>1</v>
      </c>
      <c r="F214" s="199" t="s">
        <v>299</v>
      </c>
      <c r="G214" s="196"/>
      <c r="H214" s="200">
        <v>468.30399999999997</v>
      </c>
      <c r="I214" s="201"/>
      <c r="J214" s="196"/>
      <c r="K214" s="196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145</v>
      </c>
      <c r="AU214" s="206" t="s">
        <v>143</v>
      </c>
      <c r="AV214" s="13" t="s">
        <v>143</v>
      </c>
      <c r="AW214" s="13" t="s">
        <v>32</v>
      </c>
      <c r="AX214" s="13" t="s">
        <v>75</v>
      </c>
      <c r="AY214" s="206" t="s">
        <v>136</v>
      </c>
    </row>
    <row r="215" spans="1:65" s="13" customFormat="1" ht="22.5">
      <c r="B215" s="195"/>
      <c r="C215" s="196"/>
      <c r="D215" s="197" t="s">
        <v>145</v>
      </c>
      <c r="E215" s="198" t="s">
        <v>1</v>
      </c>
      <c r="F215" s="199" t="s">
        <v>300</v>
      </c>
      <c r="G215" s="196"/>
      <c r="H215" s="200">
        <v>153.184</v>
      </c>
      <c r="I215" s="201"/>
      <c r="J215" s="196"/>
      <c r="K215" s="196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145</v>
      </c>
      <c r="AU215" s="206" t="s">
        <v>143</v>
      </c>
      <c r="AV215" s="13" t="s">
        <v>143</v>
      </c>
      <c r="AW215" s="13" t="s">
        <v>32</v>
      </c>
      <c r="AX215" s="13" t="s">
        <v>75</v>
      </c>
      <c r="AY215" s="206" t="s">
        <v>136</v>
      </c>
    </row>
    <row r="216" spans="1:65" s="14" customFormat="1" ht="11.25">
      <c r="B216" s="218"/>
      <c r="C216" s="219"/>
      <c r="D216" s="197" t="s">
        <v>145</v>
      </c>
      <c r="E216" s="220" t="s">
        <v>1</v>
      </c>
      <c r="F216" s="221" t="s">
        <v>243</v>
      </c>
      <c r="G216" s="219"/>
      <c r="H216" s="222">
        <v>991.96299999999997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145</v>
      </c>
      <c r="AU216" s="228" t="s">
        <v>143</v>
      </c>
      <c r="AV216" s="14" t="s">
        <v>142</v>
      </c>
      <c r="AW216" s="14" t="s">
        <v>32</v>
      </c>
      <c r="AX216" s="14" t="s">
        <v>14</v>
      </c>
      <c r="AY216" s="228" t="s">
        <v>136</v>
      </c>
    </row>
    <row r="217" spans="1:65" s="2" customFormat="1" ht="24.2" customHeight="1">
      <c r="A217" s="33"/>
      <c r="B217" s="34"/>
      <c r="C217" s="181" t="s">
        <v>301</v>
      </c>
      <c r="D217" s="181" t="s">
        <v>138</v>
      </c>
      <c r="E217" s="182" t="s">
        <v>302</v>
      </c>
      <c r="F217" s="183" t="s">
        <v>303</v>
      </c>
      <c r="G217" s="184" t="s">
        <v>141</v>
      </c>
      <c r="H217" s="185">
        <v>84.248999999999995</v>
      </c>
      <c r="I217" s="186"/>
      <c r="J217" s="187">
        <f t="shared" ref="J217:J224" si="0">ROUND(I217*H217,2)</f>
        <v>0</v>
      </c>
      <c r="K217" s="188"/>
      <c r="L217" s="38"/>
      <c r="M217" s="189" t="s">
        <v>1</v>
      </c>
      <c r="N217" s="190" t="s">
        <v>41</v>
      </c>
      <c r="O217" s="70"/>
      <c r="P217" s="191">
        <f t="shared" ref="P217:P224" si="1">O217*H217</f>
        <v>0</v>
      </c>
      <c r="Q217" s="191">
        <v>8.0000000000000002E-3</v>
      </c>
      <c r="R217" s="191">
        <f t="shared" ref="R217:R224" si="2">Q217*H217</f>
        <v>0.67399199999999992</v>
      </c>
      <c r="S217" s="191">
        <v>0</v>
      </c>
      <c r="T217" s="192">
        <f t="shared" ref="T217:T224" si="3"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3" t="s">
        <v>142</v>
      </c>
      <c r="AT217" s="193" t="s">
        <v>138</v>
      </c>
      <c r="AU217" s="193" t="s">
        <v>143</v>
      </c>
      <c r="AY217" s="16" t="s">
        <v>136</v>
      </c>
      <c r="BE217" s="194">
        <f t="shared" ref="BE217:BE224" si="4">IF(N217="základní",J217,0)</f>
        <v>0</v>
      </c>
      <c r="BF217" s="194">
        <f t="shared" ref="BF217:BF224" si="5">IF(N217="snížená",J217,0)</f>
        <v>0</v>
      </c>
      <c r="BG217" s="194">
        <f t="shared" ref="BG217:BG224" si="6">IF(N217="zákl. přenesená",J217,0)</f>
        <v>0</v>
      </c>
      <c r="BH217" s="194">
        <f t="shared" ref="BH217:BH224" si="7">IF(N217="sníž. přenesená",J217,0)</f>
        <v>0</v>
      </c>
      <c r="BI217" s="194">
        <f t="shared" ref="BI217:BI224" si="8">IF(N217="nulová",J217,0)</f>
        <v>0</v>
      </c>
      <c r="BJ217" s="16" t="s">
        <v>143</v>
      </c>
      <c r="BK217" s="194">
        <f t="shared" ref="BK217:BK224" si="9">ROUND(I217*H217,2)</f>
        <v>0</v>
      </c>
      <c r="BL217" s="16" t="s">
        <v>142</v>
      </c>
      <c r="BM217" s="193" t="s">
        <v>304</v>
      </c>
    </row>
    <row r="218" spans="1:65" s="2" customFormat="1" ht="24.2" customHeight="1">
      <c r="A218" s="33"/>
      <c r="B218" s="34"/>
      <c r="C218" s="181" t="s">
        <v>305</v>
      </c>
      <c r="D218" s="181" t="s">
        <v>138</v>
      </c>
      <c r="E218" s="182" t="s">
        <v>306</v>
      </c>
      <c r="F218" s="183" t="s">
        <v>307</v>
      </c>
      <c r="G218" s="184" t="s">
        <v>141</v>
      </c>
      <c r="H218" s="185">
        <v>82.37</v>
      </c>
      <c r="I218" s="186"/>
      <c r="J218" s="187">
        <f t="shared" si="0"/>
        <v>0</v>
      </c>
      <c r="K218" s="188"/>
      <c r="L218" s="38"/>
      <c r="M218" s="189" t="s">
        <v>1</v>
      </c>
      <c r="N218" s="190" t="s">
        <v>41</v>
      </c>
      <c r="O218" s="70"/>
      <c r="P218" s="191">
        <f t="shared" si="1"/>
        <v>0</v>
      </c>
      <c r="Q218" s="191">
        <v>1.54E-2</v>
      </c>
      <c r="R218" s="191">
        <f t="shared" si="2"/>
        <v>1.2684980000000001</v>
      </c>
      <c r="S218" s="191">
        <v>0</v>
      </c>
      <c r="T218" s="192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3" t="s">
        <v>142</v>
      </c>
      <c r="AT218" s="193" t="s">
        <v>138</v>
      </c>
      <c r="AU218" s="193" t="s">
        <v>143</v>
      </c>
      <c r="AY218" s="16" t="s">
        <v>136</v>
      </c>
      <c r="BE218" s="194">
        <f t="shared" si="4"/>
        <v>0</v>
      </c>
      <c r="BF218" s="194">
        <f t="shared" si="5"/>
        <v>0</v>
      </c>
      <c r="BG218" s="194">
        <f t="shared" si="6"/>
        <v>0</v>
      </c>
      <c r="BH218" s="194">
        <f t="shared" si="7"/>
        <v>0</v>
      </c>
      <c r="BI218" s="194">
        <f t="shared" si="8"/>
        <v>0</v>
      </c>
      <c r="BJ218" s="16" t="s">
        <v>143</v>
      </c>
      <c r="BK218" s="194">
        <f t="shared" si="9"/>
        <v>0</v>
      </c>
      <c r="BL218" s="16" t="s">
        <v>142</v>
      </c>
      <c r="BM218" s="193" t="s">
        <v>308</v>
      </c>
    </row>
    <row r="219" spans="1:65" s="2" customFormat="1" ht="24.2" customHeight="1">
      <c r="A219" s="33"/>
      <c r="B219" s="34"/>
      <c r="C219" s="181" t="s">
        <v>309</v>
      </c>
      <c r="D219" s="181" t="s">
        <v>138</v>
      </c>
      <c r="E219" s="182" t="s">
        <v>310</v>
      </c>
      <c r="F219" s="183" t="s">
        <v>311</v>
      </c>
      <c r="G219" s="184" t="s">
        <v>141</v>
      </c>
      <c r="H219" s="185">
        <v>84.248999999999995</v>
      </c>
      <c r="I219" s="186"/>
      <c r="J219" s="187">
        <f t="shared" si="0"/>
        <v>0</v>
      </c>
      <c r="K219" s="188"/>
      <c r="L219" s="38"/>
      <c r="M219" s="189" t="s">
        <v>1</v>
      </c>
      <c r="N219" s="190" t="s">
        <v>41</v>
      </c>
      <c r="O219" s="70"/>
      <c r="P219" s="191">
        <f t="shared" si="1"/>
        <v>0</v>
      </c>
      <c r="Q219" s="191">
        <v>1.2E-2</v>
      </c>
      <c r="R219" s="191">
        <f t="shared" si="2"/>
        <v>1.010988</v>
      </c>
      <c r="S219" s="191">
        <v>0</v>
      </c>
      <c r="T219" s="192">
        <f t="shared" si="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3" t="s">
        <v>142</v>
      </c>
      <c r="AT219" s="193" t="s">
        <v>138</v>
      </c>
      <c r="AU219" s="193" t="s">
        <v>143</v>
      </c>
      <c r="AY219" s="16" t="s">
        <v>136</v>
      </c>
      <c r="BE219" s="194">
        <f t="shared" si="4"/>
        <v>0</v>
      </c>
      <c r="BF219" s="194">
        <f t="shared" si="5"/>
        <v>0</v>
      </c>
      <c r="BG219" s="194">
        <f t="shared" si="6"/>
        <v>0</v>
      </c>
      <c r="BH219" s="194">
        <f t="shared" si="7"/>
        <v>0</v>
      </c>
      <c r="BI219" s="194">
        <f t="shared" si="8"/>
        <v>0</v>
      </c>
      <c r="BJ219" s="16" t="s">
        <v>143</v>
      </c>
      <c r="BK219" s="194">
        <f t="shared" si="9"/>
        <v>0</v>
      </c>
      <c r="BL219" s="16" t="s">
        <v>142</v>
      </c>
      <c r="BM219" s="193" t="s">
        <v>312</v>
      </c>
    </row>
    <row r="220" spans="1:65" s="2" customFormat="1" ht="21.75" customHeight="1">
      <c r="A220" s="33"/>
      <c r="B220" s="34"/>
      <c r="C220" s="181" t="s">
        <v>313</v>
      </c>
      <c r="D220" s="181" t="s">
        <v>138</v>
      </c>
      <c r="E220" s="182" t="s">
        <v>314</v>
      </c>
      <c r="F220" s="183" t="s">
        <v>315</v>
      </c>
      <c r="G220" s="184" t="s">
        <v>141</v>
      </c>
      <c r="H220" s="185">
        <v>84.248999999999995</v>
      </c>
      <c r="I220" s="186"/>
      <c r="J220" s="187">
        <f t="shared" si="0"/>
        <v>0</v>
      </c>
      <c r="K220" s="188"/>
      <c r="L220" s="38"/>
      <c r="M220" s="189" t="s">
        <v>1</v>
      </c>
      <c r="N220" s="190" t="s">
        <v>41</v>
      </c>
      <c r="O220" s="70"/>
      <c r="P220" s="191">
        <f t="shared" si="1"/>
        <v>0</v>
      </c>
      <c r="Q220" s="191">
        <v>1.6199999999999999E-2</v>
      </c>
      <c r="R220" s="191">
        <f t="shared" si="2"/>
        <v>1.3648337999999998</v>
      </c>
      <c r="S220" s="191">
        <v>0</v>
      </c>
      <c r="T220" s="192">
        <f t="shared" si="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3" t="s">
        <v>142</v>
      </c>
      <c r="AT220" s="193" t="s">
        <v>138</v>
      </c>
      <c r="AU220" s="193" t="s">
        <v>143</v>
      </c>
      <c r="AY220" s="16" t="s">
        <v>136</v>
      </c>
      <c r="BE220" s="194">
        <f t="shared" si="4"/>
        <v>0</v>
      </c>
      <c r="BF220" s="194">
        <f t="shared" si="5"/>
        <v>0</v>
      </c>
      <c r="BG220" s="194">
        <f t="shared" si="6"/>
        <v>0</v>
      </c>
      <c r="BH220" s="194">
        <f t="shared" si="7"/>
        <v>0</v>
      </c>
      <c r="BI220" s="194">
        <f t="shared" si="8"/>
        <v>0</v>
      </c>
      <c r="BJ220" s="16" t="s">
        <v>143</v>
      </c>
      <c r="BK220" s="194">
        <f t="shared" si="9"/>
        <v>0</v>
      </c>
      <c r="BL220" s="16" t="s">
        <v>142</v>
      </c>
      <c r="BM220" s="193" t="s">
        <v>316</v>
      </c>
    </row>
    <row r="221" spans="1:65" s="2" customFormat="1" ht="33" customHeight="1">
      <c r="A221" s="33"/>
      <c r="B221" s="34"/>
      <c r="C221" s="181" t="s">
        <v>317</v>
      </c>
      <c r="D221" s="181" t="s">
        <v>138</v>
      </c>
      <c r="E221" s="182" t="s">
        <v>318</v>
      </c>
      <c r="F221" s="183" t="s">
        <v>319</v>
      </c>
      <c r="G221" s="184" t="s">
        <v>141</v>
      </c>
      <c r="H221" s="185">
        <v>84.248999999999995</v>
      </c>
      <c r="I221" s="186"/>
      <c r="J221" s="187">
        <f t="shared" si="0"/>
        <v>0</v>
      </c>
      <c r="K221" s="188"/>
      <c r="L221" s="38"/>
      <c r="M221" s="189" t="s">
        <v>1</v>
      </c>
      <c r="N221" s="190" t="s">
        <v>41</v>
      </c>
      <c r="O221" s="70"/>
      <c r="P221" s="191">
        <f t="shared" si="1"/>
        <v>0</v>
      </c>
      <c r="Q221" s="191">
        <v>5.4000000000000003E-3</v>
      </c>
      <c r="R221" s="191">
        <f t="shared" si="2"/>
        <v>0.45494459999999998</v>
      </c>
      <c r="S221" s="191">
        <v>0</v>
      </c>
      <c r="T221" s="192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3" t="s">
        <v>142</v>
      </c>
      <c r="AT221" s="193" t="s">
        <v>138</v>
      </c>
      <c r="AU221" s="193" t="s">
        <v>143</v>
      </c>
      <c r="AY221" s="16" t="s">
        <v>136</v>
      </c>
      <c r="BE221" s="194">
        <f t="shared" si="4"/>
        <v>0</v>
      </c>
      <c r="BF221" s="194">
        <f t="shared" si="5"/>
        <v>0</v>
      </c>
      <c r="BG221" s="194">
        <f t="shared" si="6"/>
        <v>0</v>
      </c>
      <c r="BH221" s="194">
        <f t="shared" si="7"/>
        <v>0</v>
      </c>
      <c r="BI221" s="194">
        <f t="shared" si="8"/>
        <v>0</v>
      </c>
      <c r="BJ221" s="16" t="s">
        <v>143</v>
      </c>
      <c r="BK221" s="194">
        <f t="shared" si="9"/>
        <v>0</v>
      </c>
      <c r="BL221" s="16" t="s">
        <v>142</v>
      </c>
      <c r="BM221" s="193" t="s">
        <v>320</v>
      </c>
    </row>
    <row r="222" spans="1:65" s="2" customFormat="1" ht="24.2" customHeight="1">
      <c r="A222" s="33"/>
      <c r="B222" s="34"/>
      <c r="C222" s="181" t="s">
        <v>321</v>
      </c>
      <c r="D222" s="181" t="s">
        <v>138</v>
      </c>
      <c r="E222" s="182" t="s">
        <v>322</v>
      </c>
      <c r="F222" s="183" t="s">
        <v>323</v>
      </c>
      <c r="G222" s="184" t="s">
        <v>209</v>
      </c>
      <c r="H222" s="185">
        <v>3</v>
      </c>
      <c r="I222" s="186"/>
      <c r="J222" s="187">
        <f t="shared" si="0"/>
        <v>0</v>
      </c>
      <c r="K222" s="188"/>
      <c r="L222" s="38"/>
      <c r="M222" s="189" t="s">
        <v>1</v>
      </c>
      <c r="N222" s="190" t="s">
        <v>41</v>
      </c>
      <c r="O222" s="70"/>
      <c r="P222" s="191">
        <f t="shared" si="1"/>
        <v>0</v>
      </c>
      <c r="Q222" s="191">
        <v>0.14699999999999999</v>
      </c>
      <c r="R222" s="191">
        <f t="shared" si="2"/>
        <v>0.44099999999999995</v>
      </c>
      <c r="S222" s="191">
        <v>0</v>
      </c>
      <c r="T222" s="192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3" t="s">
        <v>142</v>
      </c>
      <c r="AT222" s="193" t="s">
        <v>138</v>
      </c>
      <c r="AU222" s="193" t="s">
        <v>143</v>
      </c>
      <c r="AY222" s="16" t="s">
        <v>136</v>
      </c>
      <c r="BE222" s="194">
        <f t="shared" si="4"/>
        <v>0</v>
      </c>
      <c r="BF222" s="194">
        <f t="shared" si="5"/>
        <v>0</v>
      </c>
      <c r="BG222" s="194">
        <f t="shared" si="6"/>
        <v>0</v>
      </c>
      <c r="BH222" s="194">
        <f t="shared" si="7"/>
        <v>0</v>
      </c>
      <c r="BI222" s="194">
        <f t="shared" si="8"/>
        <v>0</v>
      </c>
      <c r="BJ222" s="16" t="s">
        <v>143</v>
      </c>
      <c r="BK222" s="194">
        <f t="shared" si="9"/>
        <v>0</v>
      </c>
      <c r="BL222" s="16" t="s">
        <v>142</v>
      </c>
      <c r="BM222" s="193" t="s">
        <v>324</v>
      </c>
    </row>
    <row r="223" spans="1:65" s="2" customFormat="1" ht="24.2" customHeight="1">
      <c r="A223" s="33"/>
      <c r="B223" s="34"/>
      <c r="C223" s="181" t="s">
        <v>325</v>
      </c>
      <c r="D223" s="181" t="s">
        <v>138</v>
      </c>
      <c r="E223" s="182" t="s">
        <v>326</v>
      </c>
      <c r="F223" s="183" t="s">
        <v>327</v>
      </c>
      <c r="G223" s="184" t="s">
        <v>209</v>
      </c>
      <c r="H223" s="185">
        <v>6</v>
      </c>
      <c r="I223" s="186"/>
      <c r="J223" s="187">
        <f t="shared" si="0"/>
        <v>0</v>
      </c>
      <c r="K223" s="188"/>
      <c r="L223" s="38"/>
      <c r="M223" s="189" t="s">
        <v>1</v>
      </c>
      <c r="N223" s="190" t="s">
        <v>41</v>
      </c>
      <c r="O223" s="70"/>
      <c r="P223" s="191">
        <f t="shared" si="1"/>
        <v>0</v>
      </c>
      <c r="Q223" s="191">
        <v>0.1575</v>
      </c>
      <c r="R223" s="191">
        <f t="shared" si="2"/>
        <v>0.94500000000000006</v>
      </c>
      <c r="S223" s="191">
        <v>0</v>
      </c>
      <c r="T223" s="192">
        <f t="shared" si="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3" t="s">
        <v>142</v>
      </c>
      <c r="AT223" s="193" t="s">
        <v>138</v>
      </c>
      <c r="AU223" s="193" t="s">
        <v>143</v>
      </c>
      <c r="AY223" s="16" t="s">
        <v>136</v>
      </c>
      <c r="BE223" s="194">
        <f t="shared" si="4"/>
        <v>0</v>
      </c>
      <c r="BF223" s="194">
        <f t="shared" si="5"/>
        <v>0</v>
      </c>
      <c r="BG223" s="194">
        <f t="shared" si="6"/>
        <v>0</v>
      </c>
      <c r="BH223" s="194">
        <f t="shared" si="7"/>
        <v>0</v>
      </c>
      <c r="BI223" s="194">
        <f t="shared" si="8"/>
        <v>0</v>
      </c>
      <c r="BJ223" s="16" t="s">
        <v>143</v>
      </c>
      <c r="BK223" s="194">
        <f t="shared" si="9"/>
        <v>0</v>
      </c>
      <c r="BL223" s="16" t="s">
        <v>142</v>
      </c>
      <c r="BM223" s="193" t="s">
        <v>328</v>
      </c>
    </row>
    <row r="224" spans="1:65" s="2" customFormat="1" ht="24.2" customHeight="1">
      <c r="A224" s="33"/>
      <c r="B224" s="34"/>
      <c r="C224" s="181" t="s">
        <v>329</v>
      </c>
      <c r="D224" s="181" t="s">
        <v>138</v>
      </c>
      <c r="E224" s="182" t="s">
        <v>330</v>
      </c>
      <c r="F224" s="183" t="s">
        <v>331</v>
      </c>
      <c r="G224" s="184" t="s">
        <v>141</v>
      </c>
      <c r="H224" s="185">
        <v>11.22</v>
      </c>
      <c r="I224" s="186"/>
      <c r="J224" s="187">
        <f t="shared" si="0"/>
        <v>0</v>
      </c>
      <c r="K224" s="188"/>
      <c r="L224" s="38"/>
      <c r="M224" s="189" t="s">
        <v>1</v>
      </c>
      <c r="N224" s="190" t="s">
        <v>41</v>
      </c>
      <c r="O224" s="70"/>
      <c r="P224" s="191">
        <f t="shared" si="1"/>
        <v>0</v>
      </c>
      <c r="Q224" s="191">
        <v>3.3579999999999999E-2</v>
      </c>
      <c r="R224" s="191">
        <f t="shared" si="2"/>
        <v>0.37676759999999998</v>
      </c>
      <c r="S224" s="191">
        <v>0</v>
      </c>
      <c r="T224" s="192">
        <f t="shared" si="3"/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3" t="s">
        <v>142</v>
      </c>
      <c r="AT224" s="193" t="s">
        <v>138</v>
      </c>
      <c r="AU224" s="193" t="s">
        <v>143</v>
      </c>
      <c r="AY224" s="16" t="s">
        <v>136</v>
      </c>
      <c r="BE224" s="194">
        <f t="shared" si="4"/>
        <v>0</v>
      </c>
      <c r="BF224" s="194">
        <f t="shared" si="5"/>
        <v>0</v>
      </c>
      <c r="BG224" s="194">
        <f t="shared" si="6"/>
        <v>0</v>
      </c>
      <c r="BH224" s="194">
        <f t="shared" si="7"/>
        <v>0</v>
      </c>
      <c r="BI224" s="194">
        <f t="shared" si="8"/>
        <v>0</v>
      </c>
      <c r="BJ224" s="16" t="s">
        <v>143</v>
      </c>
      <c r="BK224" s="194">
        <f t="shared" si="9"/>
        <v>0</v>
      </c>
      <c r="BL224" s="16" t="s">
        <v>142</v>
      </c>
      <c r="BM224" s="193" t="s">
        <v>332</v>
      </c>
    </row>
    <row r="225" spans="1:65" s="13" customFormat="1" ht="11.25">
      <c r="B225" s="195"/>
      <c r="C225" s="196"/>
      <c r="D225" s="197" t="s">
        <v>145</v>
      </c>
      <c r="E225" s="198" t="s">
        <v>1</v>
      </c>
      <c r="F225" s="199" t="s">
        <v>333</v>
      </c>
      <c r="G225" s="196"/>
      <c r="H225" s="200">
        <v>6.3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145</v>
      </c>
      <c r="AU225" s="206" t="s">
        <v>143</v>
      </c>
      <c r="AV225" s="13" t="s">
        <v>143</v>
      </c>
      <c r="AW225" s="13" t="s">
        <v>32</v>
      </c>
      <c r="AX225" s="13" t="s">
        <v>75</v>
      </c>
      <c r="AY225" s="206" t="s">
        <v>136</v>
      </c>
    </row>
    <row r="226" spans="1:65" s="13" customFormat="1" ht="11.25">
      <c r="B226" s="195"/>
      <c r="C226" s="196"/>
      <c r="D226" s="197" t="s">
        <v>145</v>
      </c>
      <c r="E226" s="198" t="s">
        <v>1</v>
      </c>
      <c r="F226" s="199" t="s">
        <v>334</v>
      </c>
      <c r="G226" s="196"/>
      <c r="H226" s="200">
        <v>4.92</v>
      </c>
      <c r="I226" s="201"/>
      <c r="J226" s="196"/>
      <c r="K226" s="196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145</v>
      </c>
      <c r="AU226" s="206" t="s">
        <v>143</v>
      </c>
      <c r="AV226" s="13" t="s">
        <v>143</v>
      </c>
      <c r="AW226" s="13" t="s">
        <v>32</v>
      </c>
      <c r="AX226" s="13" t="s">
        <v>75</v>
      </c>
      <c r="AY226" s="206" t="s">
        <v>136</v>
      </c>
    </row>
    <row r="227" spans="1:65" s="14" customFormat="1" ht="11.25">
      <c r="B227" s="218"/>
      <c r="C227" s="219"/>
      <c r="D227" s="197" t="s">
        <v>145</v>
      </c>
      <c r="E227" s="220" t="s">
        <v>1</v>
      </c>
      <c r="F227" s="221" t="s">
        <v>243</v>
      </c>
      <c r="G227" s="219"/>
      <c r="H227" s="222">
        <v>11.219999999999999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145</v>
      </c>
      <c r="AU227" s="228" t="s">
        <v>143</v>
      </c>
      <c r="AV227" s="14" t="s">
        <v>142</v>
      </c>
      <c r="AW227" s="14" t="s">
        <v>32</v>
      </c>
      <c r="AX227" s="14" t="s">
        <v>14</v>
      </c>
      <c r="AY227" s="228" t="s">
        <v>136</v>
      </c>
    </row>
    <row r="228" spans="1:65" s="2" customFormat="1" ht="37.9" customHeight="1">
      <c r="A228" s="33"/>
      <c r="B228" s="34"/>
      <c r="C228" s="181" t="s">
        <v>335</v>
      </c>
      <c r="D228" s="181" t="s">
        <v>138</v>
      </c>
      <c r="E228" s="182" t="s">
        <v>336</v>
      </c>
      <c r="F228" s="183" t="s">
        <v>337</v>
      </c>
      <c r="G228" s="184" t="s">
        <v>141</v>
      </c>
      <c r="H228" s="185">
        <v>801.01099999999997</v>
      </c>
      <c r="I228" s="186"/>
      <c r="J228" s="187">
        <f>ROUND(I228*H228,2)</f>
        <v>0</v>
      </c>
      <c r="K228" s="188"/>
      <c r="L228" s="38"/>
      <c r="M228" s="189" t="s">
        <v>1</v>
      </c>
      <c r="N228" s="190" t="s">
        <v>41</v>
      </c>
      <c r="O228" s="70"/>
      <c r="P228" s="191">
        <f>O228*H228</f>
        <v>0</v>
      </c>
      <c r="Q228" s="191">
        <v>1.9699999999999999E-2</v>
      </c>
      <c r="R228" s="191">
        <f>Q228*H228</f>
        <v>15.779916699999998</v>
      </c>
      <c r="S228" s="191">
        <v>0</v>
      </c>
      <c r="T228" s="19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3" t="s">
        <v>142</v>
      </c>
      <c r="AT228" s="193" t="s">
        <v>138</v>
      </c>
      <c r="AU228" s="193" t="s">
        <v>143</v>
      </c>
      <c r="AY228" s="16" t="s">
        <v>136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6" t="s">
        <v>143</v>
      </c>
      <c r="BK228" s="194">
        <f>ROUND(I228*H228,2)</f>
        <v>0</v>
      </c>
      <c r="BL228" s="16" t="s">
        <v>142</v>
      </c>
      <c r="BM228" s="193" t="s">
        <v>338</v>
      </c>
    </row>
    <row r="229" spans="1:65" s="13" customFormat="1" ht="45">
      <c r="B229" s="195"/>
      <c r="C229" s="196"/>
      <c r="D229" s="197" t="s">
        <v>145</v>
      </c>
      <c r="E229" s="198" t="s">
        <v>1</v>
      </c>
      <c r="F229" s="199" t="s">
        <v>339</v>
      </c>
      <c r="G229" s="196"/>
      <c r="H229" s="200">
        <v>370.47500000000002</v>
      </c>
      <c r="I229" s="201"/>
      <c r="J229" s="196"/>
      <c r="K229" s="196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145</v>
      </c>
      <c r="AU229" s="206" t="s">
        <v>143</v>
      </c>
      <c r="AV229" s="13" t="s">
        <v>143</v>
      </c>
      <c r="AW229" s="13" t="s">
        <v>32</v>
      </c>
      <c r="AX229" s="13" t="s">
        <v>75</v>
      </c>
      <c r="AY229" s="206" t="s">
        <v>136</v>
      </c>
    </row>
    <row r="230" spans="1:65" s="13" customFormat="1" ht="11.25">
      <c r="B230" s="195"/>
      <c r="C230" s="196"/>
      <c r="D230" s="197" t="s">
        <v>145</v>
      </c>
      <c r="E230" s="198" t="s">
        <v>1</v>
      </c>
      <c r="F230" s="199" t="s">
        <v>340</v>
      </c>
      <c r="G230" s="196"/>
      <c r="H230" s="200">
        <v>43.2</v>
      </c>
      <c r="I230" s="201"/>
      <c r="J230" s="196"/>
      <c r="K230" s="196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145</v>
      </c>
      <c r="AU230" s="206" t="s">
        <v>143</v>
      </c>
      <c r="AV230" s="13" t="s">
        <v>143</v>
      </c>
      <c r="AW230" s="13" t="s">
        <v>32</v>
      </c>
      <c r="AX230" s="13" t="s">
        <v>75</v>
      </c>
      <c r="AY230" s="206" t="s">
        <v>136</v>
      </c>
    </row>
    <row r="231" spans="1:65" s="13" customFormat="1" ht="11.25">
      <c r="B231" s="195"/>
      <c r="C231" s="196"/>
      <c r="D231" s="197" t="s">
        <v>145</v>
      </c>
      <c r="E231" s="198" t="s">
        <v>1</v>
      </c>
      <c r="F231" s="199" t="s">
        <v>341</v>
      </c>
      <c r="G231" s="196"/>
      <c r="H231" s="200">
        <v>234.15199999999999</v>
      </c>
      <c r="I231" s="201"/>
      <c r="J231" s="196"/>
      <c r="K231" s="196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145</v>
      </c>
      <c r="AU231" s="206" t="s">
        <v>143</v>
      </c>
      <c r="AV231" s="13" t="s">
        <v>143</v>
      </c>
      <c r="AW231" s="13" t="s">
        <v>32</v>
      </c>
      <c r="AX231" s="13" t="s">
        <v>75</v>
      </c>
      <c r="AY231" s="206" t="s">
        <v>136</v>
      </c>
    </row>
    <row r="232" spans="1:65" s="13" customFormat="1" ht="11.25">
      <c r="B232" s="195"/>
      <c r="C232" s="196"/>
      <c r="D232" s="197" t="s">
        <v>145</v>
      </c>
      <c r="E232" s="198" t="s">
        <v>1</v>
      </c>
      <c r="F232" s="199" t="s">
        <v>342</v>
      </c>
      <c r="G232" s="196"/>
      <c r="H232" s="200">
        <v>153.184</v>
      </c>
      <c r="I232" s="201"/>
      <c r="J232" s="196"/>
      <c r="K232" s="196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 t="s">
        <v>145</v>
      </c>
      <c r="AU232" s="206" t="s">
        <v>143</v>
      </c>
      <c r="AV232" s="13" t="s">
        <v>143</v>
      </c>
      <c r="AW232" s="13" t="s">
        <v>32</v>
      </c>
      <c r="AX232" s="13" t="s">
        <v>75</v>
      </c>
      <c r="AY232" s="206" t="s">
        <v>136</v>
      </c>
    </row>
    <row r="233" spans="1:65" s="14" customFormat="1" ht="11.25">
      <c r="B233" s="218"/>
      <c r="C233" s="219"/>
      <c r="D233" s="197" t="s">
        <v>145</v>
      </c>
      <c r="E233" s="220" t="s">
        <v>1</v>
      </c>
      <c r="F233" s="221" t="s">
        <v>243</v>
      </c>
      <c r="G233" s="219"/>
      <c r="H233" s="222">
        <v>801.01099999999997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145</v>
      </c>
      <c r="AU233" s="228" t="s">
        <v>143</v>
      </c>
      <c r="AV233" s="14" t="s">
        <v>142</v>
      </c>
      <c r="AW233" s="14" t="s">
        <v>32</v>
      </c>
      <c r="AX233" s="14" t="s">
        <v>14</v>
      </c>
      <c r="AY233" s="228" t="s">
        <v>136</v>
      </c>
    </row>
    <row r="234" spans="1:65" s="2" customFormat="1" ht="24.2" customHeight="1">
      <c r="A234" s="33"/>
      <c r="B234" s="34"/>
      <c r="C234" s="181" t="s">
        <v>343</v>
      </c>
      <c r="D234" s="181" t="s">
        <v>138</v>
      </c>
      <c r="E234" s="182" t="s">
        <v>344</v>
      </c>
      <c r="F234" s="183" t="s">
        <v>345</v>
      </c>
      <c r="G234" s="184" t="s">
        <v>141</v>
      </c>
      <c r="H234" s="185">
        <v>84.248999999999995</v>
      </c>
      <c r="I234" s="186"/>
      <c r="J234" s="187">
        <f>ROUND(I234*H234,2)</f>
        <v>0</v>
      </c>
      <c r="K234" s="188"/>
      <c r="L234" s="38"/>
      <c r="M234" s="189" t="s">
        <v>1</v>
      </c>
      <c r="N234" s="190" t="s">
        <v>41</v>
      </c>
      <c r="O234" s="70"/>
      <c r="P234" s="191">
        <f>O234*H234</f>
        <v>0</v>
      </c>
      <c r="Q234" s="191">
        <v>4.0000000000000001E-3</v>
      </c>
      <c r="R234" s="191">
        <f>Q234*H234</f>
        <v>0.33699599999999996</v>
      </c>
      <c r="S234" s="191">
        <v>0</v>
      </c>
      <c r="T234" s="19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3" t="s">
        <v>142</v>
      </c>
      <c r="AT234" s="193" t="s">
        <v>138</v>
      </c>
      <c r="AU234" s="193" t="s">
        <v>143</v>
      </c>
      <c r="AY234" s="16" t="s">
        <v>136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6" t="s">
        <v>143</v>
      </c>
      <c r="BK234" s="194">
        <f>ROUND(I234*H234,2)</f>
        <v>0</v>
      </c>
      <c r="BL234" s="16" t="s">
        <v>142</v>
      </c>
      <c r="BM234" s="193" t="s">
        <v>346</v>
      </c>
    </row>
    <row r="235" spans="1:65" s="2" customFormat="1" ht="24.2" customHeight="1">
      <c r="A235" s="33"/>
      <c r="B235" s="34"/>
      <c r="C235" s="181" t="s">
        <v>347</v>
      </c>
      <c r="D235" s="181" t="s">
        <v>138</v>
      </c>
      <c r="E235" s="182" t="s">
        <v>348</v>
      </c>
      <c r="F235" s="183" t="s">
        <v>349</v>
      </c>
      <c r="G235" s="184" t="s">
        <v>209</v>
      </c>
      <c r="H235" s="185">
        <v>2</v>
      </c>
      <c r="I235" s="186"/>
      <c r="J235" s="187">
        <f>ROUND(I235*H235,2)</f>
        <v>0</v>
      </c>
      <c r="K235" s="188"/>
      <c r="L235" s="38"/>
      <c r="M235" s="189" t="s">
        <v>1</v>
      </c>
      <c r="N235" s="190" t="s">
        <v>41</v>
      </c>
      <c r="O235" s="70"/>
      <c r="P235" s="191">
        <f>O235*H235</f>
        <v>0</v>
      </c>
      <c r="Q235" s="191">
        <v>0.1794</v>
      </c>
      <c r="R235" s="191">
        <f>Q235*H235</f>
        <v>0.35880000000000001</v>
      </c>
      <c r="S235" s="191">
        <v>0</v>
      </c>
      <c r="T235" s="19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3" t="s">
        <v>142</v>
      </c>
      <c r="AT235" s="193" t="s">
        <v>138</v>
      </c>
      <c r="AU235" s="193" t="s">
        <v>143</v>
      </c>
      <c r="AY235" s="16" t="s">
        <v>136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6" t="s">
        <v>143</v>
      </c>
      <c r="BK235" s="194">
        <f>ROUND(I235*H235,2)</f>
        <v>0</v>
      </c>
      <c r="BL235" s="16" t="s">
        <v>142</v>
      </c>
      <c r="BM235" s="193" t="s">
        <v>350</v>
      </c>
    </row>
    <row r="236" spans="1:65" s="2" customFormat="1" ht="33" customHeight="1">
      <c r="A236" s="33"/>
      <c r="B236" s="34"/>
      <c r="C236" s="181" t="s">
        <v>351</v>
      </c>
      <c r="D236" s="181" t="s">
        <v>138</v>
      </c>
      <c r="E236" s="182" t="s">
        <v>352</v>
      </c>
      <c r="F236" s="183" t="s">
        <v>353</v>
      </c>
      <c r="G236" s="184" t="s">
        <v>141</v>
      </c>
      <c r="H236" s="185">
        <v>23.04</v>
      </c>
      <c r="I236" s="186"/>
      <c r="J236" s="187">
        <f>ROUND(I236*H236,2)</f>
        <v>0</v>
      </c>
      <c r="K236" s="188"/>
      <c r="L236" s="38"/>
      <c r="M236" s="189" t="s">
        <v>1</v>
      </c>
      <c r="N236" s="190" t="s">
        <v>41</v>
      </c>
      <c r="O236" s="70"/>
      <c r="P236" s="191">
        <f>O236*H236</f>
        <v>0</v>
      </c>
      <c r="Q236" s="191">
        <v>1.7000000000000001E-2</v>
      </c>
      <c r="R236" s="191">
        <f>Q236*H236</f>
        <v>0.39168000000000003</v>
      </c>
      <c r="S236" s="191">
        <v>0</v>
      </c>
      <c r="T236" s="19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3" t="s">
        <v>142</v>
      </c>
      <c r="AT236" s="193" t="s">
        <v>138</v>
      </c>
      <c r="AU236" s="193" t="s">
        <v>143</v>
      </c>
      <c r="AY236" s="16" t="s">
        <v>136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6" t="s">
        <v>143</v>
      </c>
      <c r="BK236" s="194">
        <f>ROUND(I236*H236,2)</f>
        <v>0</v>
      </c>
      <c r="BL236" s="16" t="s">
        <v>142</v>
      </c>
      <c r="BM236" s="193" t="s">
        <v>354</v>
      </c>
    </row>
    <row r="237" spans="1:65" s="2" customFormat="1" ht="24.2" customHeight="1">
      <c r="A237" s="33"/>
      <c r="B237" s="34"/>
      <c r="C237" s="181" t="s">
        <v>355</v>
      </c>
      <c r="D237" s="181" t="s">
        <v>138</v>
      </c>
      <c r="E237" s="182" t="s">
        <v>356</v>
      </c>
      <c r="F237" s="183" t="s">
        <v>357</v>
      </c>
      <c r="G237" s="184" t="s">
        <v>141</v>
      </c>
      <c r="H237" s="185">
        <v>160.35</v>
      </c>
      <c r="I237" s="186"/>
      <c r="J237" s="187">
        <f>ROUND(I237*H237,2)</f>
        <v>0</v>
      </c>
      <c r="K237" s="188"/>
      <c r="L237" s="38"/>
      <c r="M237" s="189" t="s">
        <v>1</v>
      </c>
      <c r="N237" s="190" t="s">
        <v>41</v>
      </c>
      <c r="O237" s="70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3" t="s">
        <v>142</v>
      </c>
      <c r="AT237" s="193" t="s">
        <v>138</v>
      </c>
      <c r="AU237" s="193" t="s">
        <v>143</v>
      </c>
      <c r="AY237" s="16" t="s">
        <v>136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6" t="s">
        <v>143</v>
      </c>
      <c r="BK237" s="194">
        <f>ROUND(I237*H237,2)</f>
        <v>0</v>
      </c>
      <c r="BL237" s="16" t="s">
        <v>142</v>
      </c>
      <c r="BM237" s="193" t="s">
        <v>358</v>
      </c>
    </row>
    <row r="238" spans="1:65" s="13" customFormat="1" ht="11.25">
      <c r="B238" s="195"/>
      <c r="C238" s="196"/>
      <c r="D238" s="197" t="s">
        <v>145</v>
      </c>
      <c r="E238" s="198" t="s">
        <v>1</v>
      </c>
      <c r="F238" s="199" t="s">
        <v>359</v>
      </c>
      <c r="G238" s="196"/>
      <c r="H238" s="200">
        <v>17.64</v>
      </c>
      <c r="I238" s="201"/>
      <c r="J238" s="196"/>
      <c r="K238" s="196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145</v>
      </c>
      <c r="AU238" s="206" t="s">
        <v>143</v>
      </c>
      <c r="AV238" s="13" t="s">
        <v>143</v>
      </c>
      <c r="AW238" s="13" t="s">
        <v>32</v>
      </c>
      <c r="AX238" s="13" t="s">
        <v>75</v>
      </c>
      <c r="AY238" s="206" t="s">
        <v>136</v>
      </c>
    </row>
    <row r="239" spans="1:65" s="13" customFormat="1" ht="11.25">
      <c r="B239" s="195"/>
      <c r="C239" s="196"/>
      <c r="D239" s="197" t="s">
        <v>145</v>
      </c>
      <c r="E239" s="198" t="s">
        <v>1</v>
      </c>
      <c r="F239" s="199" t="s">
        <v>360</v>
      </c>
      <c r="G239" s="196"/>
      <c r="H239" s="200">
        <v>32.64</v>
      </c>
      <c r="I239" s="201"/>
      <c r="J239" s="196"/>
      <c r="K239" s="196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145</v>
      </c>
      <c r="AU239" s="206" t="s">
        <v>143</v>
      </c>
      <c r="AV239" s="13" t="s">
        <v>143</v>
      </c>
      <c r="AW239" s="13" t="s">
        <v>32</v>
      </c>
      <c r="AX239" s="13" t="s">
        <v>75</v>
      </c>
      <c r="AY239" s="206" t="s">
        <v>136</v>
      </c>
    </row>
    <row r="240" spans="1:65" s="13" customFormat="1" ht="11.25">
      <c r="B240" s="195"/>
      <c r="C240" s="196"/>
      <c r="D240" s="197" t="s">
        <v>145</v>
      </c>
      <c r="E240" s="198" t="s">
        <v>1</v>
      </c>
      <c r="F240" s="199" t="s">
        <v>361</v>
      </c>
      <c r="G240" s="196"/>
      <c r="H240" s="200">
        <v>110.07</v>
      </c>
      <c r="I240" s="201"/>
      <c r="J240" s="196"/>
      <c r="K240" s="196"/>
      <c r="L240" s="202"/>
      <c r="M240" s="203"/>
      <c r="N240" s="204"/>
      <c r="O240" s="204"/>
      <c r="P240" s="204"/>
      <c r="Q240" s="204"/>
      <c r="R240" s="204"/>
      <c r="S240" s="204"/>
      <c r="T240" s="205"/>
      <c r="AT240" s="206" t="s">
        <v>145</v>
      </c>
      <c r="AU240" s="206" t="s">
        <v>143</v>
      </c>
      <c r="AV240" s="13" t="s">
        <v>143</v>
      </c>
      <c r="AW240" s="13" t="s">
        <v>32</v>
      </c>
      <c r="AX240" s="13" t="s">
        <v>75</v>
      </c>
      <c r="AY240" s="206" t="s">
        <v>136</v>
      </c>
    </row>
    <row r="241" spans="1:65" s="14" customFormat="1" ht="11.25">
      <c r="B241" s="218"/>
      <c r="C241" s="219"/>
      <c r="D241" s="197" t="s">
        <v>145</v>
      </c>
      <c r="E241" s="220" t="s">
        <v>1</v>
      </c>
      <c r="F241" s="221" t="s">
        <v>243</v>
      </c>
      <c r="G241" s="219"/>
      <c r="H241" s="222">
        <v>160.35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145</v>
      </c>
      <c r="AU241" s="228" t="s">
        <v>143</v>
      </c>
      <c r="AV241" s="14" t="s">
        <v>142</v>
      </c>
      <c r="AW241" s="14" t="s">
        <v>32</v>
      </c>
      <c r="AX241" s="14" t="s">
        <v>14</v>
      </c>
      <c r="AY241" s="228" t="s">
        <v>136</v>
      </c>
    </row>
    <row r="242" spans="1:65" s="2" customFormat="1" ht="24.2" customHeight="1">
      <c r="A242" s="33"/>
      <c r="B242" s="34"/>
      <c r="C242" s="181" t="s">
        <v>362</v>
      </c>
      <c r="D242" s="181" t="s">
        <v>138</v>
      </c>
      <c r="E242" s="182" t="s">
        <v>363</v>
      </c>
      <c r="F242" s="183" t="s">
        <v>364</v>
      </c>
      <c r="G242" s="184" t="s">
        <v>246</v>
      </c>
      <c r="H242" s="185">
        <v>275.60000000000002</v>
      </c>
      <c r="I242" s="186"/>
      <c r="J242" s="187">
        <f>ROUND(I242*H242,2)</f>
        <v>0</v>
      </c>
      <c r="K242" s="188"/>
      <c r="L242" s="38"/>
      <c r="M242" s="189" t="s">
        <v>1</v>
      </c>
      <c r="N242" s="190" t="s">
        <v>41</v>
      </c>
      <c r="O242" s="70"/>
      <c r="P242" s="191">
        <f>O242*H242</f>
        <v>0</v>
      </c>
      <c r="Q242" s="191">
        <v>1.5E-3</v>
      </c>
      <c r="R242" s="191">
        <f>Q242*H242</f>
        <v>0.41340000000000005</v>
      </c>
      <c r="S242" s="191">
        <v>0</v>
      </c>
      <c r="T242" s="19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3" t="s">
        <v>142</v>
      </c>
      <c r="AT242" s="193" t="s">
        <v>138</v>
      </c>
      <c r="AU242" s="193" t="s">
        <v>143</v>
      </c>
      <c r="AY242" s="16" t="s">
        <v>136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6" t="s">
        <v>143</v>
      </c>
      <c r="BK242" s="194">
        <f>ROUND(I242*H242,2)</f>
        <v>0</v>
      </c>
      <c r="BL242" s="16" t="s">
        <v>142</v>
      </c>
      <c r="BM242" s="193" t="s">
        <v>365</v>
      </c>
    </row>
    <row r="243" spans="1:65" s="13" customFormat="1" ht="11.25">
      <c r="B243" s="195"/>
      <c r="C243" s="196"/>
      <c r="D243" s="197" t="s">
        <v>145</v>
      </c>
      <c r="E243" s="198" t="s">
        <v>1</v>
      </c>
      <c r="F243" s="199" t="s">
        <v>366</v>
      </c>
      <c r="G243" s="196"/>
      <c r="H243" s="200">
        <v>52.8</v>
      </c>
      <c r="I243" s="201"/>
      <c r="J243" s="196"/>
      <c r="K243" s="196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145</v>
      </c>
      <c r="AU243" s="206" t="s">
        <v>143</v>
      </c>
      <c r="AV243" s="13" t="s">
        <v>143</v>
      </c>
      <c r="AW243" s="13" t="s">
        <v>32</v>
      </c>
      <c r="AX243" s="13" t="s">
        <v>75</v>
      </c>
      <c r="AY243" s="206" t="s">
        <v>136</v>
      </c>
    </row>
    <row r="244" spans="1:65" s="13" customFormat="1" ht="11.25">
      <c r="B244" s="195"/>
      <c r="C244" s="196"/>
      <c r="D244" s="197" t="s">
        <v>145</v>
      </c>
      <c r="E244" s="198" t="s">
        <v>1</v>
      </c>
      <c r="F244" s="199" t="s">
        <v>367</v>
      </c>
      <c r="G244" s="196"/>
      <c r="H244" s="200">
        <v>146.69999999999999</v>
      </c>
      <c r="I244" s="201"/>
      <c r="J244" s="196"/>
      <c r="K244" s="196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145</v>
      </c>
      <c r="AU244" s="206" t="s">
        <v>143</v>
      </c>
      <c r="AV244" s="13" t="s">
        <v>143</v>
      </c>
      <c r="AW244" s="13" t="s">
        <v>32</v>
      </c>
      <c r="AX244" s="13" t="s">
        <v>75</v>
      </c>
      <c r="AY244" s="206" t="s">
        <v>136</v>
      </c>
    </row>
    <row r="245" spans="1:65" s="13" customFormat="1" ht="11.25">
      <c r="B245" s="195"/>
      <c r="C245" s="196"/>
      <c r="D245" s="197" t="s">
        <v>145</v>
      </c>
      <c r="E245" s="198" t="s">
        <v>1</v>
      </c>
      <c r="F245" s="199" t="s">
        <v>368</v>
      </c>
      <c r="G245" s="196"/>
      <c r="H245" s="200">
        <v>46.4</v>
      </c>
      <c r="I245" s="201"/>
      <c r="J245" s="196"/>
      <c r="K245" s="196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145</v>
      </c>
      <c r="AU245" s="206" t="s">
        <v>143</v>
      </c>
      <c r="AV245" s="13" t="s">
        <v>143</v>
      </c>
      <c r="AW245" s="13" t="s">
        <v>32</v>
      </c>
      <c r="AX245" s="13" t="s">
        <v>75</v>
      </c>
      <c r="AY245" s="206" t="s">
        <v>136</v>
      </c>
    </row>
    <row r="246" spans="1:65" s="13" customFormat="1" ht="11.25">
      <c r="B246" s="195"/>
      <c r="C246" s="196"/>
      <c r="D246" s="197" t="s">
        <v>145</v>
      </c>
      <c r="E246" s="198" t="s">
        <v>1</v>
      </c>
      <c r="F246" s="199" t="s">
        <v>369</v>
      </c>
      <c r="G246" s="196"/>
      <c r="H246" s="200">
        <v>29.7</v>
      </c>
      <c r="I246" s="201"/>
      <c r="J246" s="196"/>
      <c r="K246" s="196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145</v>
      </c>
      <c r="AU246" s="206" t="s">
        <v>143</v>
      </c>
      <c r="AV246" s="13" t="s">
        <v>143</v>
      </c>
      <c r="AW246" s="13" t="s">
        <v>32</v>
      </c>
      <c r="AX246" s="13" t="s">
        <v>75</v>
      </c>
      <c r="AY246" s="206" t="s">
        <v>136</v>
      </c>
    </row>
    <row r="247" spans="1:65" s="14" customFormat="1" ht="11.25">
      <c r="B247" s="218"/>
      <c r="C247" s="219"/>
      <c r="D247" s="197" t="s">
        <v>145</v>
      </c>
      <c r="E247" s="220" t="s">
        <v>1</v>
      </c>
      <c r="F247" s="221" t="s">
        <v>243</v>
      </c>
      <c r="G247" s="219"/>
      <c r="H247" s="222">
        <v>275.60000000000002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145</v>
      </c>
      <c r="AU247" s="228" t="s">
        <v>143</v>
      </c>
      <c r="AV247" s="14" t="s">
        <v>142</v>
      </c>
      <c r="AW247" s="14" t="s">
        <v>32</v>
      </c>
      <c r="AX247" s="14" t="s">
        <v>14</v>
      </c>
      <c r="AY247" s="228" t="s">
        <v>136</v>
      </c>
    </row>
    <row r="248" spans="1:65" s="2" customFormat="1" ht="21.75" customHeight="1">
      <c r="A248" s="33"/>
      <c r="B248" s="34"/>
      <c r="C248" s="181" t="s">
        <v>370</v>
      </c>
      <c r="D248" s="181" t="s">
        <v>138</v>
      </c>
      <c r="E248" s="182" t="s">
        <v>371</v>
      </c>
      <c r="F248" s="183" t="s">
        <v>372</v>
      </c>
      <c r="G248" s="184" t="s">
        <v>141</v>
      </c>
      <c r="H248" s="185">
        <v>19.744</v>
      </c>
      <c r="I248" s="186"/>
      <c r="J248" s="187">
        <f>ROUND(I248*H248,2)</f>
        <v>0</v>
      </c>
      <c r="K248" s="188"/>
      <c r="L248" s="38"/>
      <c r="M248" s="189" t="s">
        <v>1</v>
      </c>
      <c r="N248" s="190" t="s">
        <v>41</v>
      </c>
      <c r="O248" s="70"/>
      <c r="P248" s="191">
        <f>O248*H248</f>
        <v>0</v>
      </c>
      <c r="Q248" s="191">
        <v>2.5999999999999998E-4</v>
      </c>
      <c r="R248" s="191">
        <f>Q248*H248</f>
        <v>5.1334399999999995E-3</v>
      </c>
      <c r="S248" s="191">
        <v>0</v>
      </c>
      <c r="T248" s="19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3" t="s">
        <v>142</v>
      </c>
      <c r="AT248" s="193" t="s">
        <v>138</v>
      </c>
      <c r="AU248" s="193" t="s">
        <v>143</v>
      </c>
      <c r="AY248" s="16" t="s">
        <v>136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6" t="s">
        <v>143</v>
      </c>
      <c r="BK248" s="194">
        <f>ROUND(I248*H248,2)</f>
        <v>0</v>
      </c>
      <c r="BL248" s="16" t="s">
        <v>142</v>
      </c>
      <c r="BM248" s="193" t="s">
        <v>373</v>
      </c>
    </row>
    <row r="249" spans="1:65" s="2" customFormat="1" ht="24.2" customHeight="1">
      <c r="A249" s="33"/>
      <c r="B249" s="34"/>
      <c r="C249" s="181" t="s">
        <v>374</v>
      </c>
      <c r="D249" s="181" t="s">
        <v>138</v>
      </c>
      <c r="E249" s="182" t="s">
        <v>375</v>
      </c>
      <c r="F249" s="183" t="s">
        <v>376</v>
      </c>
      <c r="G249" s="184" t="s">
        <v>141</v>
      </c>
      <c r="H249" s="185">
        <v>19.744</v>
      </c>
      <c r="I249" s="186"/>
      <c r="J249" s="187">
        <f>ROUND(I249*H249,2)</f>
        <v>0</v>
      </c>
      <c r="K249" s="188"/>
      <c r="L249" s="38"/>
      <c r="M249" s="189" t="s">
        <v>1</v>
      </c>
      <c r="N249" s="190" t="s">
        <v>41</v>
      </c>
      <c r="O249" s="70"/>
      <c r="P249" s="191">
        <f>O249*H249</f>
        <v>0</v>
      </c>
      <c r="Q249" s="191">
        <v>1.3999999999999999E-4</v>
      </c>
      <c r="R249" s="191">
        <f>Q249*H249</f>
        <v>2.7641599999999999E-3</v>
      </c>
      <c r="S249" s="191">
        <v>0</v>
      </c>
      <c r="T249" s="19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3" t="s">
        <v>142</v>
      </c>
      <c r="AT249" s="193" t="s">
        <v>138</v>
      </c>
      <c r="AU249" s="193" t="s">
        <v>143</v>
      </c>
      <c r="AY249" s="16" t="s">
        <v>136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6" t="s">
        <v>143</v>
      </c>
      <c r="BK249" s="194">
        <f>ROUND(I249*H249,2)</f>
        <v>0</v>
      </c>
      <c r="BL249" s="16" t="s">
        <v>142</v>
      </c>
      <c r="BM249" s="193" t="s">
        <v>377</v>
      </c>
    </row>
    <row r="250" spans="1:65" s="2" customFormat="1" ht="37.9" customHeight="1">
      <c r="A250" s="33"/>
      <c r="B250" s="34"/>
      <c r="C250" s="181" t="s">
        <v>378</v>
      </c>
      <c r="D250" s="181" t="s">
        <v>138</v>
      </c>
      <c r="E250" s="182" t="s">
        <v>379</v>
      </c>
      <c r="F250" s="183" t="s">
        <v>380</v>
      </c>
      <c r="G250" s="184" t="s">
        <v>141</v>
      </c>
      <c r="H250" s="185">
        <v>19.744</v>
      </c>
      <c r="I250" s="186"/>
      <c r="J250" s="187">
        <f>ROUND(I250*H250,2)</f>
        <v>0</v>
      </c>
      <c r="K250" s="188"/>
      <c r="L250" s="38"/>
      <c r="M250" s="189" t="s">
        <v>1</v>
      </c>
      <c r="N250" s="190" t="s">
        <v>41</v>
      </c>
      <c r="O250" s="70"/>
      <c r="P250" s="191">
        <f>O250*H250</f>
        <v>0</v>
      </c>
      <c r="Q250" s="191">
        <v>8.3899999999999999E-3</v>
      </c>
      <c r="R250" s="191">
        <f>Q250*H250</f>
        <v>0.16565215999999999</v>
      </c>
      <c r="S250" s="191">
        <v>0</v>
      </c>
      <c r="T250" s="19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3" t="s">
        <v>142</v>
      </c>
      <c r="AT250" s="193" t="s">
        <v>138</v>
      </c>
      <c r="AU250" s="193" t="s">
        <v>143</v>
      </c>
      <c r="AY250" s="16" t="s">
        <v>136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6" t="s">
        <v>143</v>
      </c>
      <c r="BK250" s="194">
        <f>ROUND(I250*H250,2)</f>
        <v>0</v>
      </c>
      <c r="BL250" s="16" t="s">
        <v>142</v>
      </c>
      <c r="BM250" s="193" t="s">
        <v>381</v>
      </c>
    </row>
    <row r="251" spans="1:65" s="2" customFormat="1" ht="16.5" customHeight="1">
      <c r="A251" s="33"/>
      <c r="B251" s="34"/>
      <c r="C251" s="207" t="s">
        <v>382</v>
      </c>
      <c r="D251" s="207" t="s">
        <v>179</v>
      </c>
      <c r="E251" s="208" t="s">
        <v>383</v>
      </c>
      <c r="F251" s="209" t="s">
        <v>384</v>
      </c>
      <c r="G251" s="210" t="s">
        <v>141</v>
      </c>
      <c r="H251" s="211">
        <v>21.718</v>
      </c>
      <c r="I251" s="212"/>
      <c r="J251" s="213">
        <f>ROUND(I251*H251,2)</f>
        <v>0</v>
      </c>
      <c r="K251" s="214"/>
      <c r="L251" s="215"/>
      <c r="M251" s="216" t="s">
        <v>1</v>
      </c>
      <c r="N251" s="217" t="s">
        <v>41</v>
      </c>
      <c r="O251" s="70"/>
      <c r="P251" s="191">
        <f>O251*H251</f>
        <v>0</v>
      </c>
      <c r="Q251" s="191">
        <v>6.8000000000000005E-4</v>
      </c>
      <c r="R251" s="191">
        <f>Q251*H251</f>
        <v>1.476824E-2</v>
      </c>
      <c r="S251" s="191">
        <v>0</v>
      </c>
      <c r="T251" s="19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3" t="s">
        <v>174</v>
      </c>
      <c r="AT251" s="193" t="s">
        <v>179</v>
      </c>
      <c r="AU251" s="193" t="s">
        <v>143</v>
      </c>
      <c r="AY251" s="16" t="s">
        <v>136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6" t="s">
        <v>143</v>
      </c>
      <c r="BK251" s="194">
        <f>ROUND(I251*H251,2)</f>
        <v>0</v>
      </c>
      <c r="BL251" s="16" t="s">
        <v>142</v>
      </c>
      <c r="BM251" s="193" t="s">
        <v>385</v>
      </c>
    </row>
    <row r="252" spans="1:65" s="13" customFormat="1" ht="11.25">
      <c r="B252" s="195"/>
      <c r="C252" s="196"/>
      <c r="D252" s="197" t="s">
        <v>145</v>
      </c>
      <c r="E252" s="196"/>
      <c r="F252" s="199" t="s">
        <v>386</v>
      </c>
      <c r="G252" s="196"/>
      <c r="H252" s="200">
        <v>21.718</v>
      </c>
      <c r="I252" s="201"/>
      <c r="J252" s="196"/>
      <c r="K252" s="196"/>
      <c r="L252" s="202"/>
      <c r="M252" s="203"/>
      <c r="N252" s="204"/>
      <c r="O252" s="204"/>
      <c r="P252" s="204"/>
      <c r="Q252" s="204"/>
      <c r="R252" s="204"/>
      <c r="S252" s="204"/>
      <c r="T252" s="205"/>
      <c r="AT252" s="206" t="s">
        <v>145</v>
      </c>
      <c r="AU252" s="206" t="s">
        <v>143</v>
      </c>
      <c r="AV252" s="13" t="s">
        <v>143</v>
      </c>
      <c r="AW252" s="13" t="s">
        <v>4</v>
      </c>
      <c r="AX252" s="13" t="s">
        <v>14</v>
      </c>
      <c r="AY252" s="206" t="s">
        <v>136</v>
      </c>
    </row>
    <row r="253" spans="1:65" s="2" customFormat="1" ht="49.15" customHeight="1">
      <c r="A253" s="33"/>
      <c r="B253" s="34"/>
      <c r="C253" s="181" t="s">
        <v>387</v>
      </c>
      <c r="D253" s="181" t="s">
        <v>138</v>
      </c>
      <c r="E253" s="182" t="s">
        <v>388</v>
      </c>
      <c r="F253" s="183" t="s">
        <v>389</v>
      </c>
      <c r="G253" s="184" t="s">
        <v>141</v>
      </c>
      <c r="H253" s="185">
        <v>64.680000000000007</v>
      </c>
      <c r="I253" s="186"/>
      <c r="J253" s="187">
        <f>ROUND(I253*H253,2)</f>
        <v>0</v>
      </c>
      <c r="K253" s="188"/>
      <c r="L253" s="38"/>
      <c r="M253" s="189" t="s">
        <v>1</v>
      </c>
      <c r="N253" s="190" t="s">
        <v>41</v>
      </c>
      <c r="O253" s="70"/>
      <c r="P253" s="191">
        <f>O253*H253</f>
        <v>0</v>
      </c>
      <c r="Q253" s="191">
        <v>1.1390000000000001E-2</v>
      </c>
      <c r="R253" s="191">
        <f>Q253*H253</f>
        <v>0.73670520000000017</v>
      </c>
      <c r="S253" s="191">
        <v>0</v>
      </c>
      <c r="T253" s="19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3" t="s">
        <v>142</v>
      </c>
      <c r="AT253" s="193" t="s">
        <v>138</v>
      </c>
      <c r="AU253" s="193" t="s">
        <v>143</v>
      </c>
      <c r="AY253" s="16" t="s">
        <v>136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6" t="s">
        <v>143</v>
      </c>
      <c r="BK253" s="194">
        <f>ROUND(I253*H253,2)</f>
        <v>0</v>
      </c>
      <c r="BL253" s="16" t="s">
        <v>142</v>
      </c>
      <c r="BM253" s="193" t="s">
        <v>390</v>
      </c>
    </row>
    <row r="254" spans="1:65" s="13" customFormat="1" ht="11.25">
      <c r="B254" s="195"/>
      <c r="C254" s="196"/>
      <c r="D254" s="197" t="s">
        <v>145</v>
      </c>
      <c r="E254" s="198" t="s">
        <v>1</v>
      </c>
      <c r="F254" s="199" t="s">
        <v>391</v>
      </c>
      <c r="G254" s="196"/>
      <c r="H254" s="200">
        <v>53.591999999999999</v>
      </c>
      <c r="I254" s="201"/>
      <c r="J254" s="196"/>
      <c r="K254" s="196"/>
      <c r="L254" s="202"/>
      <c r="M254" s="203"/>
      <c r="N254" s="204"/>
      <c r="O254" s="204"/>
      <c r="P254" s="204"/>
      <c r="Q254" s="204"/>
      <c r="R254" s="204"/>
      <c r="S254" s="204"/>
      <c r="T254" s="205"/>
      <c r="AT254" s="206" t="s">
        <v>145</v>
      </c>
      <c r="AU254" s="206" t="s">
        <v>143</v>
      </c>
      <c r="AV254" s="13" t="s">
        <v>143</v>
      </c>
      <c r="AW254" s="13" t="s">
        <v>32</v>
      </c>
      <c r="AX254" s="13" t="s">
        <v>75</v>
      </c>
      <c r="AY254" s="206" t="s">
        <v>136</v>
      </c>
    </row>
    <row r="255" spans="1:65" s="13" customFormat="1" ht="11.25">
      <c r="B255" s="195"/>
      <c r="C255" s="196"/>
      <c r="D255" s="197" t="s">
        <v>145</v>
      </c>
      <c r="E255" s="198" t="s">
        <v>1</v>
      </c>
      <c r="F255" s="199" t="s">
        <v>392</v>
      </c>
      <c r="G255" s="196"/>
      <c r="H255" s="200">
        <v>11.087999999999999</v>
      </c>
      <c r="I255" s="201"/>
      <c r="J255" s="196"/>
      <c r="K255" s="196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145</v>
      </c>
      <c r="AU255" s="206" t="s">
        <v>143</v>
      </c>
      <c r="AV255" s="13" t="s">
        <v>143</v>
      </c>
      <c r="AW255" s="13" t="s">
        <v>32</v>
      </c>
      <c r="AX255" s="13" t="s">
        <v>75</v>
      </c>
      <c r="AY255" s="206" t="s">
        <v>136</v>
      </c>
    </row>
    <row r="256" spans="1:65" s="14" customFormat="1" ht="11.25">
      <c r="B256" s="218"/>
      <c r="C256" s="219"/>
      <c r="D256" s="197" t="s">
        <v>145</v>
      </c>
      <c r="E256" s="220" t="s">
        <v>1</v>
      </c>
      <c r="F256" s="221" t="s">
        <v>243</v>
      </c>
      <c r="G256" s="219"/>
      <c r="H256" s="222">
        <v>64.679999999999993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145</v>
      </c>
      <c r="AU256" s="228" t="s">
        <v>143</v>
      </c>
      <c r="AV256" s="14" t="s">
        <v>142</v>
      </c>
      <c r="AW256" s="14" t="s">
        <v>32</v>
      </c>
      <c r="AX256" s="14" t="s">
        <v>14</v>
      </c>
      <c r="AY256" s="228" t="s">
        <v>136</v>
      </c>
    </row>
    <row r="257" spans="1:65" s="2" customFormat="1" ht="24.2" customHeight="1">
      <c r="A257" s="33"/>
      <c r="B257" s="34"/>
      <c r="C257" s="207" t="s">
        <v>393</v>
      </c>
      <c r="D257" s="207" t="s">
        <v>179</v>
      </c>
      <c r="E257" s="208" t="s">
        <v>394</v>
      </c>
      <c r="F257" s="209" t="s">
        <v>395</v>
      </c>
      <c r="G257" s="210" t="s">
        <v>141</v>
      </c>
      <c r="H257" s="211">
        <v>71.147999999999996</v>
      </c>
      <c r="I257" s="212"/>
      <c r="J257" s="213">
        <f>ROUND(I257*H257,2)</f>
        <v>0</v>
      </c>
      <c r="K257" s="214"/>
      <c r="L257" s="215"/>
      <c r="M257" s="216" t="s">
        <v>1</v>
      </c>
      <c r="N257" s="217" t="s">
        <v>41</v>
      </c>
      <c r="O257" s="70"/>
      <c r="P257" s="191">
        <f>O257*H257</f>
        <v>0</v>
      </c>
      <c r="Q257" s="191">
        <v>7.7499999999999999E-3</v>
      </c>
      <c r="R257" s="191">
        <f>Q257*H257</f>
        <v>0.55139699999999991</v>
      </c>
      <c r="S257" s="191">
        <v>0</v>
      </c>
      <c r="T257" s="19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3" t="s">
        <v>174</v>
      </c>
      <c r="AT257" s="193" t="s">
        <v>179</v>
      </c>
      <c r="AU257" s="193" t="s">
        <v>143</v>
      </c>
      <c r="AY257" s="16" t="s">
        <v>136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6" t="s">
        <v>143</v>
      </c>
      <c r="BK257" s="194">
        <f>ROUND(I257*H257,2)</f>
        <v>0</v>
      </c>
      <c r="BL257" s="16" t="s">
        <v>142</v>
      </c>
      <c r="BM257" s="193" t="s">
        <v>396</v>
      </c>
    </row>
    <row r="258" spans="1:65" s="13" customFormat="1" ht="11.25">
      <c r="B258" s="195"/>
      <c r="C258" s="196"/>
      <c r="D258" s="197" t="s">
        <v>145</v>
      </c>
      <c r="E258" s="196"/>
      <c r="F258" s="199" t="s">
        <v>397</v>
      </c>
      <c r="G258" s="196"/>
      <c r="H258" s="200">
        <v>71.147999999999996</v>
      </c>
      <c r="I258" s="201"/>
      <c r="J258" s="196"/>
      <c r="K258" s="196"/>
      <c r="L258" s="202"/>
      <c r="M258" s="203"/>
      <c r="N258" s="204"/>
      <c r="O258" s="204"/>
      <c r="P258" s="204"/>
      <c r="Q258" s="204"/>
      <c r="R258" s="204"/>
      <c r="S258" s="204"/>
      <c r="T258" s="205"/>
      <c r="AT258" s="206" t="s">
        <v>145</v>
      </c>
      <c r="AU258" s="206" t="s">
        <v>143</v>
      </c>
      <c r="AV258" s="13" t="s">
        <v>143</v>
      </c>
      <c r="AW258" s="13" t="s">
        <v>4</v>
      </c>
      <c r="AX258" s="13" t="s">
        <v>14</v>
      </c>
      <c r="AY258" s="206" t="s">
        <v>136</v>
      </c>
    </row>
    <row r="259" spans="1:65" s="2" customFormat="1" ht="49.15" customHeight="1">
      <c r="A259" s="33"/>
      <c r="B259" s="34"/>
      <c r="C259" s="181" t="s">
        <v>398</v>
      </c>
      <c r="D259" s="181" t="s">
        <v>138</v>
      </c>
      <c r="E259" s="182" t="s">
        <v>399</v>
      </c>
      <c r="F259" s="183" t="s">
        <v>400</v>
      </c>
      <c r="G259" s="184" t="s">
        <v>141</v>
      </c>
      <c r="H259" s="185">
        <v>104.85</v>
      </c>
      <c r="I259" s="186"/>
      <c r="J259" s="187">
        <f>ROUND(I259*H259,2)</f>
        <v>0</v>
      </c>
      <c r="K259" s="188"/>
      <c r="L259" s="38"/>
      <c r="M259" s="189" t="s">
        <v>1</v>
      </c>
      <c r="N259" s="190" t="s">
        <v>41</v>
      </c>
      <c r="O259" s="70"/>
      <c r="P259" s="191">
        <f>O259*H259</f>
        <v>0</v>
      </c>
      <c r="Q259" s="191">
        <v>1.1599999999999999E-2</v>
      </c>
      <c r="R259" s="191">
        <f>Q259*H259</f>
        <v>1.2162599999999999</v>
      </c>
      <c r="S259" s="191">
        <v>0</v>
      </c>
      <c r="T259" s="19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3" t="s">
        <v>142</v>
      </c>
      <c r="AT259" s="193" t="s">
        <v>138</v>
      </c>
      <c r="AU259" s="193" t="s">
        <v>143</v>
      </c>
      <c r="AY259" s="16" t="s">
        <v>136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6" t="s">
        <v>143</v>
      </c>
      <c r="BK259" s="194">
        <f>ROUND(I259*H259,2)</f>
        <v>0</v>
      </c>
      <c r="BL259" s="16" t="s">
        <v>142</v>
      </c>
      <c r="BM259" s="193" t="s">
        <v>401</v>
      </c>
    </row>
    <row r="260" spans="1:65" s="13" customFormat="1" ht="11.25">
      <c r="B260" s="195"/>
      <c r="C260" s="196"/>
      <c r="D260" s="197" t="s">
        <v>145</v>
      </c>
      <c r="E260" s="198" t="s">
        <v>1</v>
      </c>
      <c r="F260" s="199" t="s">
        <v>402</v>
      </c>
      <c r="G260" s="196"/>
      <c r="H260" s="200">
        <v>104.85</v>
      </c>
      <c r="I260" s="201"/>
      <c r="J260" s="196"/>
      <c r="K260" s="196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 t="s">
        <v>145</v>
      </c>
      <c r="AU260" s="206" t="s">
        <v>143</v>
      </c>
      <c r="AV260" s="13" t="s">
        <v>143</v>
      </c>
      <c r="AW260" s="13" t="s">
        <v>32</v>
      </c>
      <c r="AX260" s="13" t="s">
        <v>14</v>
      </c>
      <c r="AY260" s="206" t="s">
        <v>136</v>
      </c>
    </row>
    <row r="261" spans="1:65" s="2" customFormat="1" ht="24.2" customHeight="1">
      <c r="A261" s="33"/>
      <c r="B261" s="34"/>
      <c r="C261" s="207" t="s">
        <v>403</v>
      </c>
      <c r="D261" s="207" t="s">
        <v>179</v>
      </c>
      <c r="E261" s="208" t="s">
        <v>404</v>
      </c>
      <c r="F261" s="209" t="s">
        <v>405</v>
      </c>
      <c r="G261" s="210" t="s">
        <v>141</v>
      </c>
      <c r="H261" s="211">
        <v>115.33499999999999</v>
      </c>
      <c r="I261" s="212"/>
      <c r="J261" s="213">
        <f>ROUND(I261*H261,2)</f>
        <v>0</v>
      </c>
      <c r="K261" s="214"/>
      <c r="L261" s="215"/>
      <c r="M261" s="216" t="s">
        <v>1</v>
      </c>
      <c r="N261" s="217" t="s">
        <v>41</v>
      </c>
      <c r="O261" s="70"/>
      <c r="P261" s="191">
        <f>O261*H261</f>
        <v>0</v>
      </c>
      <c r="Q261" s="191">
        <v>1.35E-2</v>
      </c>
      <c r="R261" s="191">
        <f>Q261*H261</f>
        <v>1.5570225</v>
      </c>
      <c r="S261" s="191">
        <v>0</v>
      </c>
      <c r="T261" s="19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3" t="s">
        <v>174</v>
      </c>
      <c r="AT261" s="193" t="s">
        <v>179</v>
      </c>
      <c r="AU261" s="193" t="s">
        <v>143</v>
      </c>
      <c r="AY261" s="16" t="s">
        <v>136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6" t="s">
        <v>143</v>
      </c>
      <c r="BK261" s="194">
        <f>ROUND(I261*H261,2)</f>
        <v>0</v>
      </c>
      <c r="BL261" s="16" t="s">
        <v>142</v>
      </c>
      <c r="BM261" s="193" t="s">
        <v>406</v>
      </c>
    </row>
    <row r="262" spans="1:65" s="13" customFormat="1" ht="11.25">
      <c r="B262" s="195"/>
      <c r="C262" s="196"/>
      <c r="D262" s="197" t="s">
        <v>145</v>
      </c>
      <c r="E262" s="196"/>
      <c r="F262" s="199" t="s">
        <v>407</v>
      </c>
      <c r="G262" s="196"/>
      <c r="H262" s="200">
        <v>115.33499999999999</v>
      </c>
      <c r="I262" s="201"/>
      <c r="J262" s="196"/>
      <c r="K262" s="196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145</v>
      </c>
      <c r="AU262" s="206" t="s">
        <v>143</v>
      </c>
      <c r="AV262" s="13" t="s">
        <v>143</v>
      </c>
      <c r="AW262" s="13" t="s">
        <v>4</v>
      </c>
      <c r="AX262" s="13" t="s">
        <v>14</v>
      </c>
      <c r="AY262" s="206" t="s">
        <v>136</v>
      </c>
    </row>
    <row r="263" spans="1:65" s="2" customFormat="1" ht="49.15" customHeight="1">
      <c r="A263" s="33"/>
      <c r="B263" s="34"/>
      <c r="C263" s="181" t="s">
        <v>408</v>
      </c>
      <c r="D263" s="181" t="s">
        <v>138</v>
      </c>
      <c r="E263" s="182" t="s">
        <v>409</v>
      </c>
      <c r="F263" s="183" t="s">
        <v>410</v>
      </c>
      <c r="G263" s="184" t="s">
        <v>141</v>
      </c>
      <c r="H263" s="185">
        <v>83.2</v>
      </c>
      <c r="I263" s="186"/>
      <c r="J263" s="187">
        <f>ROUND(I263*H263,2)</f>
        <v>0</v>
      </c>
      <c r="K263" s="188"/>
      <c r="L263" s="38"/>
      <c r="M263" s="189" t="s">
        <v>1</v>
      </c>
      <c r="N263" s="190" t="s">
        <v>41</v>
      </c>
      <c r="O263" s="70"/>
      <c r="P263" s="191">
        <f>O263*H263</f>
        <v>0</v>
      </c>
      <c r="Q263" s="191">
        <v>1.17E-2</v>
      </c>
      <c r="R263" s="191">
        <f>Q263*H263</f>
        <v>0.97344000000000008</v>
      </c>
      <c r="S263" s="191">
        <v>0</v>
      </c>
      <c r="T263" s="19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3" t="s">
        <v>142</v>
      </c>
      <c r="AT263" s="193" t="s">
        <v>138</v>
      </c>
      <c r="AU263" s="193" t="s">
        <v>143</v>
      </c>
      <c r="AY263" s="16" t="s">
        <v>136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6" t="s">
        <v>143</v>
      </c>
      <c r="BK263" s="194">
        <f>ROUND(I263*H263,2)</f>
        <v>0</v>
      </c>
      <c r="BL263" s="16" t="s">
        <v>142</v>
      </c>
      <c r="BM263" s="193" t="s">
        <v>411</v>
      </c>
    </row>
    <row r="264" spans="1:65" s="2" customFormat="1" ht="24.2" customHeight="1">
      <c r="A264" s="33"/>
      <c r="B264" s="34"/>
      <c r="C264" s="207" t="s">
        <v>412</v>
      </c>
      <c r="D264" s="207" t="s">
        <v>179</v>
      </c>
      <c r="E264" s="208" t="s">
        <v>413</v>
      </c>
      <c r="F264" s="209" t="s">
        <v>414</v>
      </c>
      <c r="G264" s="210" t="s">
        <v>141</v>
      </c>
      <c r="H264" s="211">
        <v>91.52</v>
      </c>
      <c r="I264" s="212"/>
      <c r="J264" s="213">
        <f>ROUND(I264*H264,2)</f>
        <v>0</v>
      </c>
      <c r="K264" s="214"/>
      <c r="L264" s="215"/>
      <c r="M264" s="216" t="s">
        <v>1</v>
      </c>
      <c r="N264" s="217" t="s">
        <v>41</v>
      </c>
      <c r="O264" s="70"/>
      <c r="P264" s="191">
        <f>O264*H264</f>
        <v>0</v>
      </c>
      <c r="Q264" s="191">
        <v>1.7999999999999999E-2</v>
      </c>
      <c r="R264" s="191">
        <f>Q264*H264</f>
        <v>1.6473599999999997</v>
      </c>
      <c r="S264" s="191">
        <v>0</v>
      </c>
      <c r="T264" s="19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3" t="s">
        <v>174</v>
      </c>
      <c r="AT264" s="193" t="s">
        <v>179</v>
      </c>
      <c r="AU264" s="193" t="s">
        <v>143</v>
      </c>
      <c r="AY264" s="16" t="s">
        <v>136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6" t="s">
        <v>143</v>
      </c>
      <c r="BK264" s="194">
        <f>ROUND(I264*H264,2)</f>
        <v>0</v>
      </c>
      <c r="BL264" s="16" t="s">
        <v>142</v>
      </c>
      <c r="BM264" s="193" t="s">
        <v>415</v>
      </c>
    </row>
    <row r="265" spans="1:65" s="13" customFormat="1" ht="11.25">
      <c r="B265" s="195"/>
      <c r="C265" s="196"/>
      <c r="D265" s="197" t="s">
        <v>145</v>
      </c>
      <c r="E265" s="196"/>
      <c r="F265" s="199" t="s">
        <v>416</v>
      </c>
      <c r="G265" s="196"/>
      <c r="H265" s="200">
        <v>91.52</v>
      </c>
      <c r="I265" s="201"/>
      <c r="J265" s="196"/>
      <c r="K265" s="196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145</v>
      </c>
      <c r="AU265" s="206" t="s">
        <v>143</v>
      </c>
      <c r="AV265" s="13" t="s">
        <v>143</v>
      </c>
      <c r="AW265" s="13" t="s">
        <v>4</v>
      </c>
      <c r="AX265" s="13" t="s">
        <v>14</v>
      </c>
      <c r="AY265" s="206" t="s">
        <v>136</v>
      </c>
    </row>
    <row r="266" spans="1:65" s="2" customFormat="1" ht="33" customHeight="1">
      <c r="A266" s="33"/>
      <c r="B266" s="34"/>
      <c r="C266" s="181" t="s">
        <v>417</v>
      </c>
      <c r="D266" s="181" t="s">
        <v>138</v>
      </c>
      <c r="E266" s="182" t="s">
        <v>418</v>
      </c>
      <c r="F266" s="183" t="s">
        <v>419</v>
      </c>
      <c r="G266" s="184" t="s">
        <v>141</v>
      </c>
      <c r="H266" s="185">
        <v>19.744</v>
      </c>
      <c r="I266" s="186"/>
      <c r="J266" s="187">
        <f>ROUND(I266*H266,2)</f>
        <v>0</v>
      </c>
      <c r="K266" s="188"/>
      <c r="L266" s="38"/>
      <c r="M266" s="189" t="s">
        <v>1</v>
      </c>
      <c r="N266" s="190" t="s">
        <v>41</v>
      </c>
      <c r="O266" s="70"/>
      <c r="P266" s="191">
        <f>O266*H266</f>
        <v>0</v>
      </c>
      <c r="Q266" s="191">
        <v>1.146E-2</v>
      </c>
      <c r="R266" s="191">
        <f>Q266*H266</f>
        <v>0.22626623999999998</v>
      </c>
      <c r="S266" s="191">
        <v>0</v>
      </c>
      <c r="T266" s="19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3" t="s">
        <v>142</v>
      </c>
      <c r="AT266" s="193" t="s">
        <v>138</v>
      </c>
      <c r="AU266" s="193" t="s">
        <v>143</v>
      </c>
      <c r="AY266" s="16" t="s">
        <v>136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6" t="s">
        <v>143</v>
      </c>
      <c r="BK266" s="194">
        <f>ROUND(I266*H266,2)</f>
        <v>0</v>
      </c>
      <c r="BL266" s="16" t="s">
        <v>142</v>
      </c>
      <c r="BM266" s="193" t="s">
        <v>420</v>
      </c>
    </row>
    <row r="267" spans="1:65" s="13" customFormat="1" ht="11.25">
      <c r="B267" s="195"/>
      <c r="C267" s="196"/>
      <c r="D267" s="197" t="s">
        <v>145</v>
      </c>
      <c r="E267" s="198" t="s">
        <v>1</v>
      </c>
      <c r="F267" s="199" t="s">
        <v>421</v>
      </c>
      <c r="G267" s="196"/>
      <c r="H267" s="200">
        <v>19.744</v>
      </c>
      <c r="I267" s="201"/>
      <c r="J267" s="196"/>
      <c r="K267" s="196"/>
      <c r="L267" s="202"/>
      <c r="M267" s="203"/>
      <c r="N267" s="204"/>
      <c r="O267" s="204"/>
      <c r="P267" s="204"/>
      <c r="Q267" s="204"/>
      <c r="R267" s="204"/>
      <c r="S267" s="204"/>
      <c r="T267" s="205"/>
      <c r="AT267" s="206" t="s">
        <v>145</v>
      </c>
      <c r="AU267" s="206" t="s">
        <v>143</v>
      </c>
      <c r="AV267" s="13" t="s">
        <v>143</v>
      </c>
      <c r="AW267" s="13" t="s">
        <v>32</v>
      </c>
      <c r="AX267" s="13" t="s">
        <v>14</v>
      </c>
      <c r="AY267" s="206" t="s">
        <v>136</v>
      </c>
    </row>
    <row r="268" spans="1:65" s="2" customFormat="1" ht="24.2" customHeight="1">
      <c r="A268" s="33"/>
      <c r="B268" s="34"/>
      <c r="C268" s="181" t="s">
        <v>422</v>
      </c>
      <c r="D268" s="181" t="s">
        <v>138</v>
      </c>
      <c r="E268" s="182" t="s">
        <v>423</v>
      </c>
      <c r="F268" s="183" t="s">
        <v>424</v>
      </c>
      <c r="G268" s="184" t="s">
        <v>141</v>
      </c>
      <c r="H268" s="185">
        <v>19.744</v>
      </c>
      <c r="I268" s="186"/>
      <c r="J268" s="187">
        <f>ROUND(I268*H268,2)</f>
        <v>0</v>
      </c>
      <c r="K268" s="188"/>
      <c r="L268" s="38"/>
      <c r="M268" s="189" t="s">
        <v>1</v>
      </c>
      <c r="N268" s="190" t="s">
        <v>41</v>
      </c>
      <c r="O268" s="70"/>
      <c r="P268" s="191">
        <f>O268*H268</f>
        <v>0</v>
      </c>
      <c r="Q268" s="191">
        <v>2.8500000000000001E-3</v>
      </c>
      <c r="R268" s="191">
        <f>Q268*H268</f>
        <v>5.6270399999999998E-2</v>
      </c>
      <c r="S268" s="191">
        <v>0</v>
      </c>
      <c r="T268" s="19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3" t="s">
        <v>142</v>
      </c>
      <c r="AT268" s="193" t="s">
        <v>138</v>
      </c>
      <c r="AU268" s="193" t="s">
        <v>143</v>
      </c>
      <c r="AY268" s="16" t="s">
        <v>136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6" t="s">
        <v>143</v>
      </c>
      <c r="BK268" s="194">
        <f>ROUND(I268*H268,2)</f>
        <v>0</v>
      </c>
      <c r="BL268" s="16" t="s">
        <v>142</v>
      </c>
      <c r="BM268" s="193" t="s">
        <v>425</v>
      </c>
    </row>
    <row r="269" spans="1:65" s="2" customFormat="1" ht="16.5" customHeight="1">
      <c r="A269" s="33"/>
      <c r="B269" s="34"/>
      <c r="C269" s="181" t="s">
        <v>426</v>
      </c>
      <c r="D269" s="181" t="s">
        <v>138</v>
      </c>
      <c r="E269" s="182" t="s">
        <v>427</v>
      </c>
      <c r="F269" s="183" t="s">
        <v>428</v>
      </c>
      <c r="G269" s="184" t="s">
        <v>141</v>
      </c>
      <c r="H269" s="185">
        <v>437.6</v>
      </c>
      <c r="I269" s="186"/>
      <c r="J269" s="187">
        <f>ROUND(I269*H269,2)</f>
        <v>0</v>
      </c>
      <c r="K269" s="188"/>
      <c r="L269" s="38"/>
      <c r="M269" s="189" t="s">
        <v>1</v>
      </c>
      <c r="N269" s="190" t="s">
        <v>41</v>
      </c>
      <c r="O269" s="70"/>
      <c r="P269" s="191">
        <f>O269*H269</f>
        <v>0</v>
      </c>
      <c r="Q269" s="191">
        <v>2.5999999999999998E-4</v>
      </c>
      <c r="R269" s="191">
        <f>Q269*H269</f>
        <v>0.113776</v>
      </c>
      <c r="S269" s="191">
        <v>0</v>
      </c>
      <c r="T269" s="19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3" t="s">
        <v>142</v>
      </c>
      <c r="AT269" s="193" t="s">
        <v>138</v>
      </c>
      <c r="AU269" s="193" t="s">
        <v>143</v>
      </c>
      <c r="AY269" s="16" t="s">
        <v>136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6" t="s">
        <v>143</v>
      </c>
      <c r="BK269" s="194">
        <f>ROUND(I269*H269,2)</f>
        <v>0</v>
      </c>
      <c r="BL269" s="16" t="s">
        <v>142</v>
      </c>
      <c r="BM269" s="193" t="s">
        <v>429</v>
      </c>
    </row>
    <row r="270" spans="1:65" s="13" customFormat="1" ht="11.25">
      <c r="B270" s="195"/>
      <c r="C270" s="196"/>
      <c r="D270" s="197" t="s">
        <v>145</v>
      </c>
      <c r="E270" s="198" t="s">
        <v>1</v>
      </c>
      <c r="F270" s="199" t="s">
        <v>430</v>
      </c>
      <c r="G270" s="196"/>
      <c r="H270" s="200">
        <v>437.6</v>
      </c>
      <c r="I270" s="201"/>
      <c r="J270" s="196"/>
      <c r="K270" s="196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145</v>
      </c>
      <c r="AU270" s="206" t="s">
        <v>143</v>
      </c>
      <c r="AV270" s="13" t="s">
        <v>143</v>
      </c>
      <c r="AW270" s="13" t="s">
        <v>32</v>
      </c>
      <c r="AX270" s="13" t="s">
        <v>14</v>
      </c>
      <c r="AY270" s="206" t="s">
        <v>136</v>
      </c>
    </row>
    <row r="271" spans="1:65" s="2" customFormat="1" ht="24.2" customHeight="1">
      <c r="A271" s="33"/>
      <c r="B271" s="34"/>
      <c r="C271" s="181" t="s">
        <v>431</v>
      </c>
      <c r="D271" s="181" t="s">
        <v>138</v>
      </c>
      <c r="E271" s="182" t="s">
        <v>432</v>
      </c>
      <c r="F271" s="183" t="s">
        <v>433</v>
      </c>
      <c r="G271" s="184" t="s">
        <v>141</v>
      </c>
      <c r="H271" s="185">
        <v>30.9</v>
      </c>
      <c r="I271" s="186"/>
      <c r="J271" s="187">
        <f>ROUND(I271*H271,2)</f>
        <v>0</v>
      </c>
      <c r="K271" s="188"/>
      <c r="L271" s="38"/>
      <c r="M271" s="189" t="s">
        <v>1</v>
      </c>
      <c r="N271" s="190" t="s">
        <v>41</v>
      </c>
      <c r="O271" s="70"/>
      <c r="P271" s="191">
        <f>O271*H271</f>
        <v>0</v>
      </c>
      <c r="Q271" s="191">
        <v>1.8000000000000001E-4</v>
      </c>
      <c r="R271" s="191">
        <f>Q271*H271</f>
        <v>5.5620000000000001E-3</v>
      </c>
      <c r="S271" s="191">
        <v>0</v>
      </c>
      <c r="T271" s="19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3" t="s">
        <v>142</v>
      </c>
      <c r="AT271" s="193" t="s">
        <v>138</v>
      </c>
      <c r="AU271" s="193" t="s">
        <v>143</v>
      </c>
      <c r="AY271" s="16" t="s">
        <v>136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16" t="s">
        <v>143</v>
      </c>
      <c r="BK271" s="194">
        <f>ROUND(I271*H271,2)</f>
        <v>0</v>
      </c>
      <c r="BL271" s="16" t="s">
        <v>142</v>
      </c>
      <c r="BM271" s="193" t="s">
        <v>434</v>
      </c>
    </row>
    <row r="272" spans="1:65" s="2" customFormat="1" ht="24.2" customHeight="1">
      <c r="A272" s="33"/>
      <c r="B272" s="34"/>
      <c r="C272" s="181" t="s">
        <v>435</v>
      </c>
      <c r="D272" s="181" t="s">
        <v>138</v>
      </c>
      <c r="E272" s="182" t="s">
        <v>436</v>
      </c>
      <c r="F272" s="183" t="s">
        <v>437</v>
      </c>
      <c r="G272" s="184" t="s">
        <v>141</v>
      </c>
      <c r="H272" s="185">
        <v>406.7</v>
      </c>
      <c r="I272" s="186"/>
      <c r="J272" s="187">
        <f>ROUND(I272*H272,2)</f>
        <v>0</v>
      </c>
      <c r="K272" s="188"/>
      <c r="L272" s="38"/>
      <c r="M272" s="189" t="s">
        <v>1</v>
      </c>
      <c r="N272" s="190" t="s">
        <v>41</v>
      </c>
      <c r="O272" s="70"/>
      <c r="P272" s="191">
        <f>O272*H272</f>
        <v>0</v>
      </c>
      <c r="Q272" s="191">
        <v>1.3999999999999999E-4</v>
      </c>
      <c r="R272" s="191">
        <f>Q272*H272</f>
        <v>5.6937999999999996E-2</v>
      </c>
      <c r="S272" s="191">
        <v>0</v>
      </c>
      <c r="T272" s="19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3" t="s">
        <v>142</v>
      </c>
      <c r="AT272" s="193" t="s">
        <v>138</v>
      </c>
      <c r="AU272" s="193" t="s">
        <v>143</v>
      </c>
      <c r="AY272" s="16" t="s">
        <v>136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6" t="s">
        <v>143</v>
      </c>
      <c r="BK272" s="194">
        <f>ROUND(I272*H272,2)</f>
        <v>0</v>
      </c>
      <c r="BL272" s="16" t="s">
        <v>142</v>
      </c>
      <c r="BM272" s="193" t="s">
        <v>438</v>
      </c>
    </row>
    <row r="273" spans="1:65" s="13" customFormat="1" ht="11.25">
      <c r="B273" s="195"/>
      <c r="C273" s="196"/>
      <c r="D273" s="197" t="s">
        <v>145</v>
      </c>
      <c r="E273" s="198" t="s">
        <v>1</v>
      </c>
      <c r="F273" s="199" t="s">
        <v>439</v>
      </c>
      <c r="G273" s="196"/>
      <c r="H273" s="200">
        <v>406.7</v>
      </c>
      <c r="I273" s="201"/>
      <c r="J273" s="196"/>
      <c r="K273" s="196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 t="s">
        <v>145</v>
      </c>
      <c r="AU273" s="206" t="s">
        <v>143</v>
      </c>
      <c r="AV273" s="13" t="s">
        <v>143</v>
      </c>
      <c r="AW273" s="13" t="s">
        <v>32</v>
      </c>
      <c r="AX273" s="13" t="s">
        <v>14</v>
      </c>
      <c r="AY273" s="206" t="s">
        <v>136</v>
      </c>
    </row>
    <row r="274" spans="1:65" s="2" customFormat="1" ht="37.9" customHeight="1">
      <c r="A274" s="33"/>
      <c r="B274" s="34"/>
      <c r="C274" s="181" t="s">
        <v>440</v>
      </c>
      <c r="D274" s="181" t="s">
        <v>138</v>
      </c>
      <c r="E274" s="182" t="s">
        <v>441</v>
      </c>
      <c r="F274" s="183" t="s">
        <v>442</v>
      </c>
      <c r="G274" s="184" t="s">
        <v>141</v>
      </c>
      <c r="H274" s="185">
        <v>150</v>
      </c>
      <c r="I274" s="186"/>
      <c r="J274" s="187">
        <f>ROUND(I274*H274,2)</f>
        <v>0</v>
      </c>
      <c r="K274" s="188"/>
      <c r="L274" s="38"/>
      <c r="M274" s="189" t="s">
        <v>1</v>
      </c>
      <c r="N274" s="190" t="s">
        <v>41</v>
      </c>
      <c r="O274" s="70"/>
      <c r="P274" s="191">
        <f>O274*H274</f>
        <v>0</v>
      </c>
      <c r="Q274" s="191">
        <v>8.3499999999999998E-3</v>
      </c>
      <c r="R274" s="191">
        <f>Q274*H274</f>
        <v>1.2524999999999999</v>
      </c>
      <c r="S274" s="191">
        <v>0</v>
      </c>
      <c r="T274" s="19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3" t="s">
        <v>142</v>
      </c>
      <c r="AT274" s="193" t="s">
        <v>138</v>
      </c>
      <c r="AU274" s="193" t="s">
        <v>143</v>
      </c>
      <c r="AY274" s="16" t="s">
        <v>136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6" t="s">
        <v>143</v>
      </c>
      <c r="BK274" s="194">
        <f>ROUND(I274*H274,2)</f>
        <v>0</v>
      </c>
      <c r="BL274" s="16" t="s">
        <v>142</v>
      </c>
      <c r="BM274" s="193" t="s">
        <v>443</v>
      </c>
    </row>
    <row r="275" spans="1:65" s="2" customFormat="1" ht="16.5" customHeight="1">
      <c r="A275" s="33"/>
      <c r="B275" s="34"/>
      <c r="C275" s="207" t="s">
        <v>444</v>
      </c>
      <c r="D275" s="207" t="s">
        <v>179</v>
      </c>
      <c r="E275" s="208" t="s">
        <v>383</v>
      </c>
      <c r="F275" s="209" t="s">
        <v>384</v>
      </c>
      <c r="G275" s="210" t="s">
        <v>141</v>
      </c>
      <c r="H275" s="211">
        <v>165</v>
      </c>
      <c r="I275" s="212"/>
      <c r="J275" s="213">
        <f>ROUND(I275*H275,2)</f>
        <v>0</v>
      </c>
      <c r="K275" s="214"/>
      <c r="L275" s="215"/>
      <c r="M275" s="216" t="s">
        <v>1</v>
      </c>
      <c r="N275" s="217" t="s">
        <v>41</v>
      </c>
      <c r="O275" s="70"/>
      <c r="P275" s="191">
        <f>O275*H275</f>
        <v>0</v>
      </c>
      <c r="Q275" s="191">
        <v>6.8000000000000005E-4</v>
      </c>
      <c r="R275" s="191">
        <f>Q275*H275</f>
        <v>0.11220000000000001</v>
      </c>
      <c r="S275" s="191">
        <v>0</v>
      </c>
      <c r="T275" s="19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3" t="s">
        <v>174</v>
      </c>
      <c r="AT275" s="193" t="s">
        <v>179</v>
      </c>
      <c r="AU275" s="193" t="s">
        <v>143</v>
      </c>
      <c r="AY275" s="16" t="s">
        <v>136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6" t="s">
        <v>143</v>
      </c>
      <c r="BK275" s="194">
        <f>ROUND(I275*H275,2)</f>
        <v>0</v>
      </c>
      <c r="BL275" s="16" t="s">
        <v>142</v>
      </c>
      <c r="BM275" s="193" t="s">
        <v>445</v>
      </c>
    </row>
    <row r="276" spans="1:65" s="13" customFormat="1" ht="11.25">
      <c r="B276" s="195"/>
      <c r="C276" s="196"/>
      <c r="D276" s="197" t="s">
        <v>145</v>
      </c>
      <c r="E276" s="196"/>
      <c r="F276" s="199" t="s">
        <v>446</v>
      </c>
      <c r="G276" s="196"/>
      <c r="H276" s="200">
        <v>165</v>
      </c>
      <c r="I276" s="201"/>
      <c r="J276" s="196"/>
      <c r="K276" s="196"/>
      <c r="L276" s="202"/>
      <c r="M276" s="203"/>
      <c r="N276" s="204"/>
      <c r="O276" s="204"/>
      <c r="P276" s="204"/>
      <c r="Q276" s="204"/>
      <c r="R276" s="204"/>
      <c r="S276" s="204"/>
      <c r="T276" s="205"/>
      <c r="AT276" s="206" t="s">
        <v>145</v>
      </c>
      <c r="AU276" s="206" t="s">
        <v>143</v>
      </c>
      <c r="AV276" s="13" t="s">
        <v>143</v>
      </c>
      <c r="AW276" s="13" t="s">
        <v>4</v>
      </c>
      <c r="AX276" s="13" t="s">
        <v>14</v>
      </c>
      <c r="AY276" s="206" t="s">
        <v>136</v>
      </c>
    </row>
    <row r="277" spans="1:65" s="2" customFormat="1" ht="44.25" customHeight="1">
      <c r="A277" s="33"/>
      <c r="B277" s="34"/>
      <c r="C277" s="181" t="s">
        <v>447</v>
      </c>
      <c r="D277" s="181" t="s">
        <v>138</v>
      </c>
      <c r="E277" s="182" t="s">
        <v>448</v>
      </c>
      <c r="F277" s="183" t="s">
        <v>449</v>
      </c>
      <c r="G277" s="184" t="s">
        <v>141</v>
      </c>
      <c r="H277" s="185">
        <v>30.9</v>
      </c>
      <c r="I277" s="186"/>
      <c r="J277" s="187">
        <f>ROUND(I277*H277,2)</f>
        <v>0</v>
      </c>
      <c r="K277" s="188"/>
      <c r="L277" s="38"/>
      <c r="M277" s="189" t="s">
        <v>1</v>
      </c>
      <c r="N277" s="190" t="s">
        <v>41</v>
      </c>
      <c r="O277" s="70"/>
      <c r="P277" s="191">
        <f>O277*H277</f>
        <v>0</v>
      </c>
      <c r="Q277" s="191">
        <v>8.5199999999999998E-3</v>
      </c>
      <c r="R277" s="191">
        <f>Q277*H277</f>
        <v>0.263268</v>
      </c>
      <c r="S277" s="191">
        <v>0</v>
      </c>
      <c r="T277" s="19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3" t="s">
        <v>142</v>
      </c>
      <c r="AT277" s="193" t="s">
        <v>138</v>
      </c>
      <c r="AU277" s="193" t="s">
        <v>143</v>
      </c>
      <c r="AY277" s="16" t="s">
        <v>136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16" t="s">
        <v>143</v>
      </c>
      <c r="BK277" s="194">
        <f>ROUND(I277*H277,2)</f>
        <v>0</v>
      </c>
      <c r="BL277" s="16" t="s">
        <v>142</v>
      </c>
      <c r="BM277" s="193" t="s">
        <v>450</v>
      </c>
    </row>
    <row r="278" spans="1:65" s="13" customFormat="1" ht="11.25">
      <c r="B278" s="195"/>
      <c r="C278" s="196"/>
      <c r="D278" s="197" t="s">
        <v>145</v>
      </c>
      <c r="E278" s="198" t="s">
        <v>1</v>
      </c>
      <c r="F278" s="199" t="s">
        <v>451</v>
      </c>
      <c r="G278" s="196"/>
      <c r="H278" s="200">
        <v>30.9</v>
      </c>
      <c r="I278" s="201"/>
      <c r="J278" s="196"/>
      <c r="K278" s="196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145</v>
      </c>
      <c r="AU278" s="206" t="s">
        <v>143</v>
      </c>
      <c r="AV278" s="13" t="s">
        <v>143</v>
      </c>
      <c r="AW278" s="13" t="s">
        <v>32</v>
      </c>
      <c r="AX278" s="13" t="s">
        <v>14</v>
      </c>
      <c r="AY278" s="206" t="s">
        <v>136</v>
      </c>
    </row>
    <row r="279" spans="1:65" s="2" customFormat="1" ht="24.2" customHeight="1">
      <c r="A279" s="33"/>
      <c r="B279" s="34"/>
      <c r="C279" s="207" t="s">
        <v>452</v>
      </c>
      <c r="D279" s="207" t="s">
        <v>179</v>
      </c>
      <c r="E279" s="208" t="s">
        <v>453</v>
      </c>
      <c r="F279" s="209" t="s">
        <v>454</v>
      </c>
      <c r="G279" s="210" t="s">
        <v>141</v>
      </c>
      <c r="H279" s="211">
        <v>33.99</v>
      </c>
      <c r="I279" s="212"/>
      <c r="J279" s="213">
        <f>ROUND(I279*H279,2)</f>
        <v>0</v>
      </c>
      <c r="K279" s="214"/>
      <c r="L279" s="215"/>
      <c r="M279" s="216" t="s">
        <v>1</v>
      </c>
      <c r="N279" s="217" t="s">
        <v>41</v>
      </c>
      <c r="O279" s="70"/>
      <c r="P279" s="191">
        <f>O279*H279</f>
        <v>0</v>
      </c>
      <c r="Q279" s="191">
        <v>3.5999999999999999E-3</v>
      </c>
      <c r="R279" s="191">
        <f>Q279*H279</f>
        <v>0.122364</v>
      </c>
      <c r="S279" s="191">
        <v>0</v>
      </c>
      <c r="T279" s="19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3" t="s">
        <v>174</v>
      </c>
      <c r="AT279" s="193" t="s">
        <v>179</v>
      </c>
      <c r="AU279" s="193" t="s">
        <v>143</v>
      </c>
      <c r="AY279" s="16" t="s">
        <v>136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6" t="s">
        <v>143</v>
      </c>
      <c r="BK279" s="194">
        <f>ROUND(I279*H279,2)</f>
        <v>0</v>
      </c>
      <c r="BL279" s="16" t="s">
        <v>142</v>
      </c>
      <c r="BM279" s="193" t="s">
        <v>455</v>
      </c>
    </row>
    <row r="280" spans="1:65" s="13" customFormat="1" ht="11.25">
      <c r="B280" s="195"/>
      <c r="C280" s="196"/>
      <c r="D280" s="197" t="s">
        <v>145</v>
      </c>
      <c r="E280" s="196"/>
      <c r="F280" s="199" t="s">
        <v>456</v>
      </c>
      <c r="G280" s="196"/>
      <c r="H280" s="200">
        <v>33.99</v>
      </c>
      <c r="I280" s="201"/>
      <c r="J280" s="196"/>
      <c r="K280" s="196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145</v>
      </c>
      <c r="AU280" s="206" t="s">
        <v>143</v>
      </c>
      <c r="AV280" s="13" t="s">
        <v>143</v>
      </c>
      <c r="AW280" s="13" t="s">
        <v>4</v>
      </c>
      <c r="AX280" s="13" t="s">
        <v>14</v>
      </c>
      <c r="AY280" s="206" t="s">
        <v>136</v>
      </c>
    </row>
    <row r="281" spans="1:65" s="2" customFormat="1" ht="44.25" customHeight="1">
      <c r="A281" s="33"/>
      <c r="B281" s="34"/>
      <c r="C281" s="181" t="s">
        <v>457</v>
      </c>
      <c r="D281" s="181" t="s">
        <v>138</v>
      </c>
      <c r="E281" s="182" t="s">
        <v>458</v>
      </c>
      <c r="F281" s="183" t="s">
        <v>459</v>
      </c>
      <c r="G281" s="184" t="s">
        <v>141</v>
      </c>
      <c r="H281" s="185">
        <v>323.5</v>
      </c>
      <c r="I281" s="186"/>
      <c r="J281" s="187">
        <f>ROUND(I281*H281,2)</f>
        <v>0</v>
      </c>
      <c r="K281" s="188"/>
      <c r="L281" s="38"/>
      <c r="M281" s="189" t="s">
        <v>1</v>
      </c>
      <c r="N281" s="190" t="s">
        <v>41</v>
      </c>
      <c r="O281" s="70"/>
      <c r="P281" s="191">
        <f>O281*H281</f>
        <v>0</v>
      </c>
      <c r="Q281" s="191">
        <v>8.6E-3</v>
      </c>
      <c r="R281" s="191">
        <f>Q281*H281</f>
        <v>2.7820999999999998</v>
      </c>
      <c r="S281" s="191">
        <v>0</v>
      </c>
      <c r="T281" s="19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3" t="s">
        <v>142</v>
      </c>
      <c r="AT281" s="193" t="s">
        <v>138</v>
      </c>
      <c r="AU281" s="193" t="s">
        <v>143</v>
      </c>
      <c r="AY281" s="16" t="s">
        <v>136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6" t="s">
        <v>143</v>
      </c>
      <c r="BK281" s="194">
        <f>ROUND(I281*H281,2)</f>
        <v>0</v>
      </c>
      <c r="BL281" s="16" t="s">
        <v>142</v>
      </c>
      <c r="BM281" s="193" t="s">
        <v>460</v>
      </c>
    </row>
    <row r="282" spans="1:65" s="2" customFormat="1" ht="16.5" customHeight="1">
      <c r="A282" s="33"/>
      <c r="B282" s="34"/>
      <c r="C282" s="207" t="s">
        <v>461</v>
      </c>
      <c r="D282" s="207" t="s">
        <v>179</v>
      </c>
      <c r="E282" s="208" t="s">
        <v>462</v>
      </c>
      <c r="F282" s="209" t="s">
        <v>463</v>
      </c>
      <c r="G282" s="210" t="s">
        <v>141</v>
      </c>
      <c r="H282" s="211">
        <v>355.85</v>
      </c>
      <c r="I282" s="212"/>
      <c r="J282" s="213">
        <f>ROUND(I282*H282,2)</f>
        <v>0</v>
      </c>
      <c r="K282" s="214"/>
      <c r="L282" s="215"/>
      <c r="M282" s="216" t="s">
        <v>1</v>
      </c>
      <c r="N282" s="217" t="s">
        <v>41</v>
      </c>
      <c r="O282" s="70"/>
      <c r="P282" s="191">
        <f>O282*H282</f>
        <v>0</v>
      </c>
      <c r="Q282" s="191">
        <v>2.3999999999999998E-3</v>
      </c>
      <c r="R282" s="191">
        <f>Q282*H282</f>
        <v>0.85404000000000002</v>
      </c>
      <c r="S282" s="191">
        <v>0</v>
      </c>
      <c r="T282" s="19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3" t="s">
        <v>174</v>
      </c>
      <c r="AT282" s="193" t="s">
        <v>179</v>
      </c>
      <c r="AU282" s="193" t="s">
        <v>143</v>
      </c>
      <c r="AY282" s="16" t="s">
        <v>136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6" t="s">
        <v>143</v>
      </c>
      <c r="BK282" s="194">
        <f>ROUND(I282*H282,2)</f>
        <v>0</v>
      </c>
      <c r="BL282" s="16" t="s">
        <v>142</v>
      </c>
      <c r="BM282" s="193" t="s">
        <v>464</v>
      </c>
    </row>
    <row r="283" spans="1:65" s="13" customFormat="1" ht="11.25">
      <c r="B283" s="195"/>
      <c r="C283" s="196"/>
      <c r="D283" s="197" t="s">
        <v>145</v>
      </c>
      <c r="E283" s="196"/>
      <c r="F283" s="199" t="s">
        <v>465</v>
      </c>
      <c r="G283" s="196"/>
      <c r="H283" s="200">
        <v>355.85</v>
      </c>
      <c r="I283" s="201"/>
      <c r="J283" s="196"/>
      <c r="K283" s="196"/>
      <c r="L283" s="202"/>
      <c r="M283" s="203"/>
      <c r="N283" s="204"/>
      <c r="O283" s="204"/>
      <c r="P283" s="204"/>
      <c r="Q283" s="204"/>
      <c r="R283" s="204"/>
      <c r="S283" s="204"/>
      <c r="T283" s="205"/>
      <c r="AT283" s="206" t="s">
        <v>145</v>
      </c>
      <c r="AU283" s="206" t="s">
        <v>143</v>
      </c>
      <c r="AV283" s="13" t="s">
        <v>143</v>
      </c>
      <c r="AW283" s="13" t="s">
        <v>4</v>
      </c>
      <c r="AX283" s="13" t="s">
        <v>14</v>
      </c>
      <c r="AY283" s="206" t="s">
        <v>136</v>
      </c>
    </row>
    <row r="284" spans="1:65" s="2" customFormat="1" ht="37.9" customHeight="1">
      <c r="A284" s="33"/>
      <c r="B284" s="34"/>
      <c r="C284" s="181" t="s">
        <v>466</v>
      </c>
      <c r="D284" s="181" t="s">
        <v>138</v>
      </c>
      <c r="E284" s="182" t="s">
        <v>467</v>
      </c>
      <c r="F284" s="183" t="s">
        <v>468</v>
      </c>
      <c r="G284" s="184" t="s">
        <v>246</v>
      </c>
      <c r="H284" s="185">
        <v>224.4</v>
      </c>
      <c r="I284" s="186"/>
      <c r="J284" s="187">
        <f>ROUND(I284*H284,2)</f>
        <v>0</v>
      </c>
      <c r="K284" s="188"/>
      <c r="L284" s="38"/>
      <c r="M284" s="189" t="s">
        <v>1</v>
      </c>
      <c r="N284" s="190" t="s">
        <v>41</v>
      </c>
      <c r="O284" s="70"/>
      <c r="P284" s="191">
        <f>O284*H284</f>
        <v>0</v>
      </c>
      <c r="Q284" s="191">
        <v>3.3899999999999998E-3</v>
      </c>
      <c r="R284" s="191">
        <f>Q284*H284</f>
        <v>0.76071599999999995</v>
      </c>
      <c r="S284" s="191">
        <v>0</v>
      </c>
      <c r="T284" s="19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3" t="s">
        <v>142</v>
      </c>
      <c r="AT284" s="193" t="s">
        <v>138</v>
      </c>
      <c r="AU284" s="193" t="s">
        <v>143</v>
      </c>
      <c r="AY284" s="16" t="s">
        <v>136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6" t="s">
        <v>143</v>
      </c>
      <c r="BK284" s="194">
        <f>ROUND(I284*H284,2)</f>
        <v>0</v>
      </c>
      <c r="BL284" s="16" t="s">
        <v>142</v>
      </c>
      <c r="BM284" s="193" t="s">
        <v>469</v>
      </c>
    </row>
    <row r="285" spans="1:65" s="13" customFormat="1" ht="11.25">
      <c r="B285" s="195"/>
      <c r="C285" s="196"/>
      <c r="D285" s="197" t="s">
        <v>145</v>
      </c>
      <c r="E285" s="198" t="s">
        <v>1</v>
      </c>
      <c r="F285" s="199" t="s">
        <v>470</v>
      </c>
      <c r="G285" s="196"/>
      <c r="H285" s="200">
        <v>10.15</v>
      </c>
      <c r="I285" s="201"/>
      <c r="J285" s="196"/>
      <c r="K285" s="196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145</v>
      </c>
      <c r="AU285" s="206" t="s">
        <v>143</v>
      </c>
      <c r="AV285" s="13" t="s">
        <v>143</v>
      </c>
      <c r="AW285" s="13" t="s">
        <v>32</v>
      </c>
      <c r="AX285" s="13" t="s">
        <v>75</v>
      </c>
      <c r="AY285" s="206" t="s">
        <v>136</v>
      </c>
    </row>
    <row r="286" spans="1:65" s="13" customFormat="1" ht="11.25">
      <c r="B286" s="195"/>
      <c r="C286" s="196"/>
      <c r="D286" s="197" t="s">
        <v>145</v>
      </c>
      <c r="E286" s="198" t="s">
        <v>1</v>
      </c>
      <c r="F286" s="199" t="s">
        <v>471</v>
      </c>
      <c r="G286" s="196"/>
      <c r="H286" s="200">
        <v>15</v>
      </c>
      <c r="I286" s="201"/>
      <c r="J286" s="196"/>
      <c r="K286" s="196"/>
      <c r="L286" s="202"/>
      <c r="M286" s="203"/>
      <c r="N286" s="204"/>
      <c r="O286" s="204"/>
      <c r="P286" s="204"/>
      <c r="Q286" s="204"/>
      <c r="R286" s="204"/>
      <c r="S286" s="204"/>
      <c r="T286" s="205"/>
      <c r="AT286" s="206" t="s">
        <v>145</v>
      </c>
      <c r="AU286" s="206" t="s">
        <v>143</v>
      </c>
      <c r="AV286" s="13" t="s">
        <v>143</v>
      </c>
      <c r="AW286" s="13" t="s">
        <v>32</v>
      </c>
      <c r="AX286" s="13" t="s">
        <v>75</v>
      </c>
      <c r="AY286" s="206" t="s">
        <v>136</v>
      </c>
    </row>
    <row r="287" spans="1:65" s="13" customFormat="1" ht="11.25">
      <c r="B287" s="195"/>
      <c r="C287" s="196"/>
      <c r="D287" s="197" t="s">
        <v>145</v>
      </c>
      <c r="E287" s="198" t="s">
        <v>1</v>
      </c>
      <c r="F287" s="199" t="s">
        <v>472</v>
      </c>
      <c r="G287" s="196"/>
      <c r="H287" s="200">
        <v>10.8</v>
      </c>
      <c r="I287" s="201"/>
      <c r="J287" s="196"/>
      <c r="K287" s="196"/>
      <c r="L287" s="202"/>
      <c r="M287" s="203"/>
      <c r="N287" s="204"/>
      <c r="O287" s="204"/>
      <c r="P287" s="204"/>
      <c r="Q287" s="204"/>
      <c r="R287" s="204"/>
      <c r="S287" s="204"/>
      <c r="T287" s="205"/>
      <c r="AT287" s="206" t="s">
        <v>145</v>
      </c>
      <c r="AU287" s="206" t="s">
        <v>143</v>
      </c>
      <c r="AV287" s="13" t="s">
        <v>143</v>
      </c>
      <c r="AW287" s="13" t="s">
        <v>32</v>
      </c>
      <c r="AX287" s="13" t="s">
        <v>75</v>
      </c>
      <c r="AY287" s="206" t="s">
        <v>136</v>
      </c>
    </row>
    <row r="288" spans="1:65" s="13" customFormat="1" ht="11.25">
      <c r="B288" s="195"/>
      <c r="C288" s="196"/>
      <c r="D288" s="197" t="s">
        <v>145</v>
      </c>
      <c r="E288" s="198" t="s">
        <v>1</v>
      </c>
      <c r="F288" s="199" t="s">
        <v>473</v>
      </c>
      <c r="G288" s="196"/>
      <c r="H288" s="200">
        <v>17.8</v>
      </c>
      <c r="I288" s="201"/>
      <c r="J288" s="196"/>
      <c r="K288" s="196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145</v>
      </c>
      <c r="AU288" s="206" t="s">
        <v>143</v>
      </c>
      <c r="AV288" s="13" t="s">
        <v>143</v>
      </c>
      <c r="AW288" s="13" t="s">
        <v>32</v>
      </c>
      <c r="AX288" s="13" t="s">
        <v>75</v>
      </c>
      <c r="AY288" s="206" t="s">
        <v>136</v>
      </c>
    </row>
    <row r="289" spans="1:65" s="13" customFormat="1" ht="11.25">
      <c r="B289" s="195"/>
      <c r="C289" s="196"/>
      <c r="D289" s="197" t="s">
        <v>145</v>
      </c>
      <c r="E289" s="198" t="s">
        <v>1</v>
      </c>
      <c r="F289" s="199" t="s">
        <v>474</v>
      </c>
      <c r="G289" s="196"/>
      <c r="H289" s="200">
        <v>36.9</v>
      </c>
      <c r="I289" s="201"/>
      <c r="J289" s="196"/>
      <c r="K289" s="196"/>
      <c r="L289" s="202"/>
      <c r="M289" s="203"/>
      <c r="N289" s="204"/>
      <c r="O289" s="204"/>
      <c r="P289" s="204"/>
      <c r="Q289" s="204"/>
      <c r="R289" s="204"/>
      <c r="S289" s="204"/>
      <c r="T289" s="205"/>
      <c r="AT289" s="206" t="s">
        <v>145</v>
      </c>
      <c r="AU289" s="206" t="s">
        <v>143</v>
      </c>
      <c r="AV289" s="13" t="s">
        <v>143</v>
      </c>
      <c r="AW289" s="13" t="s">
        <v>32</v>
      </c>
      <c r="AX289" s="13" t="s">
        <v>75</v>
      </c>
      <c r="AY289" s="206" t="s">
        <v>136</v>
      </c>
    </row>
    <row r="290" spans="1:65" s="13" customFormat="1" ht="11.25">
      <c r="B290" s="195"/>
      <c r="C290" s="196"/>
      <c r="D290" s="197" t="s">
        <v>145</v>
      </c>
      <c r="E290" s="198" t="s">
        <v>1</v>
      </c>
      <c r="F290" s="199" t="s">
        <v>475</v>
      </c>
      <c r="G290" s="196"/>
      <c r="H290" s="200">
        <v>77.7</v>
      </c>
      <c r="I290" s="201"/>
      <c r="J290" s="196"/>
      <c r="K290" s="196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145</v>
      </c>
      <c r="AU290" s="206" t="s">
        <v>143</v>
      </c>
      <c r="AV290" s="13" t="s">
        <v>143</v>
      </c>
      <c r="AW290" s="13" t="s">
        <v>32</v>
      </c>
      <c r="AX290" s="13" t="s">
        <v>75</v>
      </c>
      <c r="AY290" s="206" t="s">
        <v>136</v>
      </c>
    </row>
    <row r="291" spans="1:65" s="13" customFormat="1" ht="11.25">
      <c r="B291" s="195"/>
      <c r="C291" s="196"/>
      <c r="D291" s="197" t="s">
        <v>145</v>
      </c>
      <c r="E291" s="198" t="s">
        <v>1</v>
      </c>
      <c r="F291" s="199" t="s">
        <v>476</v>
      </c>
      <c r="G291" s="196"/>
      <c r="H291" s="200">
        <v>56.05</v>
      </c>
      <c r="I291" s="201"/>
      <c r="J291" s="196"/>
      <c r="K291" s="196"/>
      <c r="L291" s="202"/>
      <c r="M291" s="203"/>
      <c r="N291" s="204"/>
      <c r="O291" s="204"/>
      <c r="P291" s="204"/>
      <c r="Q291" s="204"/>
      <c r="R291" s="204"/>
      <c r="S291" s="204"/>
      <c r="T291" s="205"/>
      <c r="AT291" s="206" t="s">
        <v>145</v>
      </c>
      <c r="AU291" s="206" t="s">
        <v>143</v>
      </c>
      <c r="AV291" s="13" t="s">
        <v>143</v>
      </c>
      <c r="AW291" s="13" t="s">
        <v>32</v>
      </c>
      <c r="AX291" s="13" t="s">
        <v>75</v>
      </c>
      <c r="AY291" s="206" t="s">
        <v>136</v>
      </c>
    </row>
    <row r="292" spans="1:65" s="14" customFormat="1" ht="11.25">
      <c r="B292" s="218"/>
      <c r="C292" s="219"/>
      <c r="D292" s="197" t="s">
        <v>145</v>
      </c>
      <c r="E292" s="220" t="s">
        <v>1</v>
      </c>
      <c r="F292" s="221" t="s">
        <v>243</v>
      </c>
      <c r="G292" s="219"/>
      <c r="H292" s="222">
        <v>224.40000000000003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145</v>
      </c>
      <c r="AU292" s="228" t="s">
        <v>143</v>
      </c>
      <c r="AV292" s="14" t="s">
        <v>142</v>
      </c>
      <c r="AW292" s="14" t="s">
        <v>32</v>
      </c>
      <c r="AX292" s="14" t="s">
        <v>14</v>
      </c>
      <c r="AY292" s="228" t="s">
        <v>136</v>
      </c>
    </row>
    <row r="293" spans="1:65" s="2" customFormat="1" ht="16.5" customHeight="1">
      <c r="A293" s="33"/>
      <c r="B293" s="34"/>
      <c r="C293" s="207" t="s">
        <v>477</v>
      </c>
      <c r="D293" s="207" t="s">
        <v>179</v>
      </c>
      <c r="E293" s="208" t="s">
        <v>478</v>
      </c>
      <c r="F293" s="209" t="s">
        <v>479</v>
      </c>
      <c r="G293" s="210" t="s">
        <v>141</v>
      </c>
      <c r="H293" s="211">
        <v>185.185</v>
      </c>
      <c r="I293" s="212"/>
      <c r="J293" s="213">
        <f>ROUND(I293*H293,2)</f>
        <v>0</v>
      </c>
      <c r="K293" s="214"/>
      <c r="L293" s="215"/>
      <c r="M293" s="216" t="s">
        <v>1</v>
      </c>
      <c r="N293" s="217" t="s">
        <v>41</v>
      </c>
      <c r="O293" s="70"/>
      <c r="P293" s="191">
        <f>O293*H293</f>
        <v>0</v>
      </c>
      <c r="Q293" s="191">
        <v>9.2000000000000003E-4</v>
      </c>
      <c r="R293" s="191">
        <f>Q293*H293</f>
        <v>0.1703702</v>
      </c>
      <c r="S293" s="191">
        <v>0</v>
      </c>
      <c r="T293" s="19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3" t="s">
        <v>174</v>
      </c>
      <c r="AT293" s="193" t="s">
        <v>179</v>
      </c>
      <c r="AU293" s="193" t="s">
        <v>143</v>
      </c>
      <c r="AY293" s="16" t="s">
        <v>136</v>
      </c>
      <c r="BE293" s="194">
        <f>IF(N293="základní",J293,0)</f>
        <v>0</v>
      </c>
      <c r="BF293" s="194">
        <f>IF(N293="snížená",J293,0)</f>
        <v>0</v>
      </c>
      <c r="BG293" s="194">
        <f>IF(N293="zákl. přenesená",J293,0)</f>
        <v>0</v>
      </c>
      <c r="BH293" s="194">
        <f>IF(N293="sníž. přenesená",J293,0)</f>
        <v>0</v>
      </c>
      <c r="BI293" s="194">
        <f>IF(N293="nulová",J293,0)</f>
        <v>0</v>
      </c>
      <c r="BJ293" s="16" t="s">
        <v>143</v>
      </c>
      <c r="BK293" s="194">
        <f>ROUND(I293*H293,2)</f>
        <v>0</v>
      </c>
      <c r="BL293" s="16" t="s">
        <v>142</v>
      </c>
      <c r="BM293" s="193" t="s">
        <v>480</v>
      </c>
    </row>
    <row r="294" spans="1:65" s="13" customFormat="1" ht="11.25">
      <c r="B294" s="195"/>
      <c r="C294" s="196"/>
      <c r="D294" s="197" t="s">
        <v>145</v>
      </c>
      <c r="E294" s="196"/>
      <c r="F294" s="199" t="s">
        <v>481</v>
      </c>
      <c r="G294" s="196"/>
      <c r="H294" s="200">
        <v>185.185</v>
      </c>
      <c r="I294" s="201"/>
      <c r="J294" s="196"/>
      <c r="K294" s="196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 t="s">
        <v>145</v>
      </c>
      <c r="AU294" s="206" t="s">
        <v>143</v>
      </c>
      <c r="AV294" s="13" t="s">
        <v>143</v>
      </c>
      <c r="AW294" s="13" t="s">
        <v>4</v>
      </c>
      <c r="AX294" s="13" t="s">
        <v>14</v>
      </c>
      <c r="AY294" s="206" t="s">
        <v>136</v>
      </c>
    </row>
    <row r="295" spans="1:65" s="2" customFormat="1" ht="24.2" customHeight="1">
      <c r="A295" s="33"/>
      <c r="B295" s="34"/>
      <c r="C295" s="207" t="s">
        <v>482</v>
      </c>
      <c r="D295" s="207" t="s">
        <v>179</v>
      </c>
      <c r="E295" s="208" t="s">
        <v>483</v>
      </c>
      <c r="F295" s="209" t="s">
        <v>484</v>
      </c>
      <c r="G295" s="210" t="s">
        <v>141</v>
      </c>
      <c r="H295" s="211">
        <v>16.815000000000001</v>
      </c>
      <c r="I295" s="212"/>
      <c r="J295" s="213">
        <f>ROUND(I295*H295,2)</f>
        <v>0</v>
      </c>
      <c r="K295" s="214"/>
      <c r="L295" s="215"/>
      <c r="M295" s="216" t="s">
        <v>1</v>
      </c>
      <c r="N295" s="217" t="s">
        <v>41</v>
      </c>
      <c r="O295" s="70"/>
      <c r="P295" s="191">
        <f>O295*H295</f>
        <v>0</v>
      </c>
      <c r="Q295" s="191">
        <v>1.1999999999999999E-3</v>
      </c>
      <c r="R295" s="191">
        <f>Q295*H295</f>
        <v>2.0178000000000001E-2</v>
      </c>
      <c r="S295" s="191">
        <v>0</v>
      </c>
      <c r="T295" s="19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3" t="s">
        <v>174</v>
      </c>
      <c r="AT295" s="193" t="s">
        <v>179</v>
      </c>
      <c r="AU295" s="193" t="s">
        <v>143</v>
      </c>
      <c r="AY295" s="16" t="s">
        <v>136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6" t="s">
        <v>143</v>
      </c>
      <c r="BK295" s="194">
        <f>ROUND(I295*H295,2)</f>
        <v>0</v>
      </c>
      <c r="BL295" s="16" t="s">
        <v>142</v>
      </c>
      <c r="BM295" s="193" t="s">
        <v>485</v>
      </c>
    </row>
    <row r="296" spans="1:65" s="13" customFormat="1" ht="11.25">
      <c r="B296" s="195"/>
      <c r="C296" s="196"/>
      <c r="D296" s="197" t="s">
        <v>145</v>
      </c>
      <c r="E296" s="198" t="s">
        <v>1</v>
      </c>
      <c r="F296" s="199" t="s">
        <v>486</v>
      </c>
      <c r="G296" s="196"/>
      <c r="H296" s="200">
        <v>16.815000000000001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145</v>
      </c>
      <c r="AU296" s="206" t="s">
        <v>143</v>
      </c>
      <c r="AV296" s="13" t="s">
        <v>143</v>
      </c>
      <c r="AW296" s="13" t="s">
        <v>32</v>
      </c>
      <c r="AX296" s="13" t="s">
        <v>14</v>
      </c>
      <c r="AY296" s="206" t="s">
        <v>136</v>
      </c>
    </row>
    <row r="297" spans="1:65" s="2" customFormat="1" ht="37.9" customHeight="1">
      <c r="A297" s="33"/>
      <c r="B297" s="34"/>
      <c r="C297" s="181" t="s">
        <v>487</v>
      </c>
      <c r="D297" s="181" t="s">
        <v>138</v>
      </c>
      <c r="E297" s="182" t="s">
        <v>488</v>
      </c>
      <c r="F297" s="183" t="s">
        <v>489</v>
      </c>
      <c r="G297" s="184" t="s">
        <v>141</v>
      </c>
      <c r="H297" s="185">
        <v>354.4</v>
      </c>
      <c r="I297" s="186"/>
      <c r="J297" s="187">
        <f>ROUND(I297*H297,2)</f>
        <v>0</v>
      </c>
      <c r="K297" s="188"/>
      <c r="L297" s="38"/>
      <c r="M297" s="189" t="s">
        <v>1</v>
      </c>
      <c r="N297" s="190" t="s">
        <v>41</v>
      </c>
      <c r="O297" s="70"/>
      <c r="P297" s="191">
        <f>O297*H297</f>
        <v>0</v>
      </c>
      <c r="Q297" s="191">
        <v>8.0000000000000007E-5</v>
      </c>
      <c r="R297" s="191">
        <f>Q297*H297</f>
        <v>2.8352000000000002E-2</v>
      </c>
      <c r="S297" s="191">
        <v>0</v>
      </c>
      <c r="T297" s="19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3" t="s">
        <v>142</v>
      </c>
      <c r="AT297" s="193" t="s">
        <v>138</v>
      </c>
      <c r="AU297" s="193" t="s">
        <v>143</v>
      </c>
      <c r="AY297" s="16" t="s">
        <v>136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6" t="s">
        <v>143</v>
      </c>
      <c r="BK297" s="194">
        <f>ROUND(I297*H297,2)</f>
        <v>0</v>
      </c>
      <c r="BL297" s="16" t="s">
        <v>142</v>
      </c>
      <c r="BM297" s="193" t="s">
        <v>490</v>
      </c>
    </row>
    <row r="298" spans="1:65" s="13" customFormat="1" ht="11.25">
      <c r="B298" s="195"/>
      <c r="C298" s="196"/>
      <c r="D298" s="197" t="s">
        <v>145</v>
      </c>
      <c r="E298" s="198" t="s">
        <v>1</v>
      </c>
      <c r="F298" s="199" t="s">
        <v>491</v>
      </c>
      <c r="G298" s="196"/>
      <c r="H298" s="200">
        <v>354.4</v>
      </c>
      <c r="I298" s="201"/>
      <c r="J298" s="196"/>
      <c r="K298" s="196"/>
      <c r="L298" s="202"/>
      <c r="M298" s="203"/>
      <c r="N298" s="204"/>
      <c r="O298" s="204"/>
      <c r="P298" s="204"/>
      <c r="Q298" s="204"/>
      <c r="R298" s="204"/>
      <c r="S298" s="204"/>
      <c r="T298" s="205"/>
      <c r="AT298" s="206" t="s">
        <v>145</v>
      </c>
      <c r="AU298" s="206" t="s">
        <v>143</v>
      </c>
      <c r="AV298" s="13" t="s">
        <v>143</v>
      </c>
      <c r="AW298" s="13" t="s">
        <v>32</v>
      </c>
      <c r="AX298" s="13" t="s">
        <v>14</v>
      </c>
      <c r="AY298" s="206" t="s">
        <v>136</v>
      </c>
    </row>
    <row r="299" spans="1:65" s="2" customFormat="1" ht="37.9" customHeight="1">
      <c r="A299" s="33"/>
      <c r="B299" s="34"/>
      <c r="C299" s="181" t="s">
        <v>492</v>
      </c>
      <c r="D299" s="181" t="s">
        <v>138</v>
      </c>
      <c r="E299" s="182" t="s">
        <v>493</v>
      </c>
      <c r="F299" s="183" t="s">
        <v>494</v>
      </c>
      <c r="G299" s="184" t="s">
        <v>141</v>
      </c>
      <c r="H299" s="185">
        <v>83.2</v>
      </c>
      <c r="I299" s="186"/>
      <c r="J299" s="187">
        <f>ROUND(I299*H299,2)</f>
        <v>0</v>
      </c>
      <c r="K299" s="188"/>
      <c r="L299" s="38"/>
      <c r="M299" s="189" t="s">
        <v>1</v>
      </c>
      <c r="N299" s="190" t="s">
        <v>41</v>
      </c>
      <c r="O299" s="70"/>
      <c r="P299" s="191">
        <f>O299*H299</f>
        <v>0</v>
      </c>
      <c r="Q299" s="191">
        <v>8.0000000000000007E-5</v>
      </c>
      <c r="R299" s="191">
        <f>Q299*H299</f>
        <v>6.6560000000000005E-3</v>
      </c>
      <c r="S299" s="191">
        <v>0</v>
      </c>
      <c r="T299" s="19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3" t="s">
        <v>142</v>
      </c>
      <c r="AT299" s="193" t="s">
        <v>138</v>
      </c>
      <c r="AU299" s="193" t="s">
        <v>143</v>
      </c>
      <c r="AY299" s="16" t="s">
        <v>136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6" t="s">
        <v>143</v>
      </c>
      <c r="BK299" s="194">
        <f>ROUND(I299*H299,2)</f>
        <v>0</v>
      </c>
      <c r="BL299" s="16" t="s">
        <v>142</v>
      </c>
      <c r="BM299" s="193" t="s">
        <v>495</v>
      </c>
    </row>
    <row r="300" spans="1:65" s="2" customFormat="1" ht="16.5" customHeight="1">
      <c r="A300" s="33"/>
      <c r="B300" s="34"/>
      <c r="C300" s="181" t="s">
        <v>496</v>
      </c>
      <c r="D300" s="181" t="s">
        <v>138</v>
      </c>
      <c r="E300" s="182" t="s">
        <v>497</v>
      </c>
      <c r="F300" s="183" t="s">
        <v>498</v>
      </c>
      <c r="G300" s="184" t="s">
        <v>246</v>
      </c>
      <c r="H300" s="185">
        <v>556.29999999999995</v>
      </c>
      <c r="I300" s="186"/>
      <c r="J300" s="187">
        <f>ROUND(I300*H300,2)</f>
        <v>0</v>
      </c>
      <c r="K300" s="188"/>
      <c r="L300" s="38"/>
      <c r="M300" s="189" t="s">
        <v>1</v>
      </c>
      <c r="N300" s="190" t="s">
        <v>41</v>
      </c>
      <c r="O300" s="70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3" t="s">
        <v>142</v>
      </c>
      <c r="AT300" s="193" t="s">
        <v>138</v>
      </c>
      <c r="AU300" s="193" t="s">
        <v>143</v>
      </c>
      <c r="AY300" s="16" t="s">
        <v>136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6" t="s">
        <v>143</v>
      </c>
      <c r="BK300" s="194">
        <f>ROUND(I300*H300,2)</f>
        <v>0</v>
      </c>
      <c r="BL300" s="16" t="s">
        <v>142</v>
      </c>
      <c r="BM300" s="193" t="s">
        <v>499</v>
      </c>
    </row>
    <row r="301" spans="1:65" s="13" customFormat="1" ht="11.25">
      <c r="B301" s="195"/>
      <c r="C301" s="196"/>
      <c r="D301" s="197" t="s">
        <v>145</v>
      </c>
      <c r="E301" s="198" t="s">
        <v>1</v>
      </c>
      <c r="F301" s="199" t="s">
        <v>500</v>
      </c>
      <c r="G301" s="196"/>
      <c r="H301" s="200">
        <v>139.15</v>
      </c>
      <c r="I301" s="201"/>
      <c r="J301" s="196"/>
      <c r="K301" s="196"/>
      <c r="L301" s="202"/>
      <c r="M301" s="203"/>
      <c r="N301" s="204"/>
      <c r="O301" s="204"/>
      <c r="P301" s="204"/>
      <c r="Q301" s="204"/>
      <c r="R301" s="204"/>
      <c r="S301" s="204"/>
      <c r="T301" s="205"/>
      <c r="AT301" s="206" t="s">
        <v>145</v>
      </c>
      <c r="AU301" s="206" t="s">
        <v>143</v>
      </c>
      <c r="AV301" s="13" t="s">
        <v>143</v>
      </c>
      <c r="AW301" s="13" t="s">
        <v>32</v>
      </c>
      <c r="AX301" s="13" t="s">
        <v>75</v>
      </c>
      <c r="AY301" s="206" t="s">
        <v>136</v>
      </c>
    </row>
    <row r="302" spans="1:65" s="13" customFormat="1" ht="11.25">
      <c r="B302" s="195"/>
      <c r="C302" s="196"/>
      <c r="D302" s="197" t="s">
        <v>145</v>
      </c>
      <c r="E302" s="198" t="s">
        <v>1</v>
      </c>
      <c r="F302" s="199" t="s">
        <v>501</v>
      </c>
      <c r="G302" s="196"/>
      <c r="H302" s="200">
        <v>168.7</v>
      </c>
      <c r="I302" s="201"/>
      <c r="J302" s="196"/>
      <c r="K302" s="196"/>
      <c r="L302" s="202"/>
      <c r="M302" s="203"/>
      <c r="N302" s="204"/>
      <c r="O302" s="204"/>
      <c r="P302" s="204"/>
      <c r="Q302" s="204"/>
      <c r="R302" s="204"/>
      <c r="S302" s="204"/>
      <c r="T302" s="205"/>
      <c r="AT302" s="206" t="s">
        <v>145</v>
      </c>
      <c r="AU302" s="206" t="s">
        <v>143</v>
      </c>
      <c r="AV302" s="13" t="s">
        <v>143</v>
      </c>
      <c r="AW302" s="13" t="s">
        <v>32</v>
      </c>
      <c r="AX302" s="13" t="s">
        <v>75</v>
      </c>
      <c r="AY302" s="206" t="s">
        <v>136</v>
      </c>
    </row>
    <row r="303" spans="1:65" s="13" customFormat="1" ht="11.25">
      <c r="B303" s="195"/>
      <c r="C303" s="196"/>
      <c r="D303" s="197" t="s">
        <v>145</v>
      </c>
      <c r="E303" s="198" t="s">
        <v>1</v>
      </c>
      <c r="F303" s="199" t="s">
        <v>502</v>
      </c>
      <c r="G303" s="196"/>
      <c r="H303" s="200">
        <v>56.05</v>
      </c>
      <c r="I303" s="201"/>
      <c r="J303" s="196"/>
      <c r="K303" s="196"/>
      <c r="L303" s="202"/>
      <c r="M303" s="203"/>
      <c r="N303" s="204"/>
      <c r="O303" s="204"/>
      <c r="P303" s="204"/>
      <c r="Q303" s="204"/>
      <c r="R303" s="204"/>
      <c r="S303" s="204"/>
      <c r="T303" s="205"/>
      <c r="AT303" s="206" t="s">
        <v>145</v>
      </c>
      <c r="AU303" s="206" t="s">
        <v>143</v>
      </c>
      <c r="AV303" s="13" t="s">
        <v>143</v>
      </c>
      <c r="AW303" s="13" t="s">
        <v>32</v>
      </c>
      <c r="AX303" s="13" t="s">
        <v>75</v>
      </c>
      <c r="AY303" s="206" t="s">
        <v>136</v>
      </c>
    </row>
    <row r="304" spans="1:65" s="13" customFormat="1" ht="11.25">
      <c r="B304" s="195"/>
      <c r="C304" s="196"/>
      <c r="D304" s="197" t="s">
        <v>145</v>
      </c>
      <c r="E304" s="198" t="s">
        <v>1</v>
      </c>
      <c r="F304" s="199" t="s">
        <v>503</v>
      </c>
      <c r="G304" s="196"/>
      <c r="H304" s="200">
        <v>166.4</v>
      </c>
      <c r="I304" s="201"/>
      <c r="J304" s="196"/>
      <c r="K304" s="196"/>
      <c r="L304" s="202"/>
      <c r="M304" s="203"/>
      <c r="N304" s="204"/>
      <c r="O304" s="204"/>
      <c r="P304" s="204"/>
      <c r="Q304" s="204"/>
      <c r="R304" s="204"/>
      <c r="S304" s="204"/>
      <c r="T304" s="205"/>
      <c r="AT304" s="206" t="s">
        <v>145</v>
      </c>
      <c r="AU304" s="206" t="s">
        <v>143</v>
      </c>
      <c r="AV304" s="13" t="s">
        <v>143</v>
      </c>
      <c r="AW304" s="13" t="s">
        <v>32</v>
      </c>
      <c r="AX304" s="13" t="s">
        <v>75</v>
      </c>
      <c r="AY304" s="206" t="s">
        <v>136</v>
      </c>
    </row>
    <row r="305" spans="1:65" s="13" customFormat="1" ht="11.25">
      <c r="B305" s="195"/>
      <c r="C305" s="196"/>
      <c r="D305" s="197" t="s">
        <v>145</v>
      </c>
      <c r="E305" s="198" t="s">
        <v>1</v>
      </c>
      <c r="F305" s="199" t="s">
        <v>504</v>
      </c>
      <c r="G305" s="196"/>
      <c r="H305" s="200">
        <v>26</v>
      </c>
      <c r="I305" s="201"/>
      <c r="J305" s="196"/>
      <c r="K305" s="196"/>
      <c r="L305" s="202"/>
      <c r="M305" s="203"/>
      <c r="N305" s="204"/>
      <c r="O305" s="204"/>
      <c r="P305" s="204"/>
      <c r="Q305" s="204"/>
      <c r="R305" s="204"/>
      <c r="S305" s="204"/>
      <c r="T305" s="205"/>
      <c r="AT305" s="206" t="s">
        <v>145</v>
      </c>
      <c r="AU305" s="206" t="s">
        <v>143</v>
      </c>
      <c r="AV305" s="13" t="s">
        <v>143</v>
      </c>
      <c r="AW305" s="13" t="s">
        <v>32</v>
      </c>
      <c r="AX305" s="13" t="s">
        <v>75</v>
      </c>
      <c r="AY305" s="206" t="s">
        <v>136</v>
      </c>
    </row>
    <row r="306" spans="1:65" s="14" customFormat="1" ht="11.25">
      <c r="B306" s="218"/>
      <c r="C306" s="219"/>
      <c r="D306" s="197" t="s">
        <v>145</v>
      </c>
      <c r="E306" s="220" t="s">
        <v>1</v>
      </c>
      <c r="F306" s="221" t="s">
        <v>243</v>
      </c>
      <c r="G306" s="219"/>
      <c r="H306" s="222">
        <v>556.30000000000007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145</v>
      </c>
      <c r="AU306" s="228" t="s">
        <v>143</v>
      </c>
      <c r="AV306" s="14" t="s">
        <v>142</v>
      </c>
      <c r="AW306" s="14" t="s">
        <v>32</v>
      </c>
      <c r="AX306" s="14" t="s">
        <v>14</v>
      </c>
      <c r="AY306" s="228" t="s">
        <v>136</v>
      </c>
    </row>
    <row r="307" spans="1:65" s="2" customFormat="1" ht="24.2" customHeight="1">
      <c r="A307" s="33"/>
      <c r="B307" s="34"/>
      <c r="C307" s="207" t="s">
        <v>505</v>
      </c>
      <c r="D307" s="207" t="s">
        <v>179</v>
      </c>
      <c r="E307" s="208" t="s">
        <v>506</v>
      </c>
      <c r="F307" s="209" t="s">
        <v>507</v>
      </c>
      <c r="G307" s="210" t="s">
        <v>246</v>
      </c>
      <c r="H307" s="211">
        <v>191.36</v>
      </c>
      <c r="I307" s="212"/>
      <c r="J307" s="213">
        <f>ROUND(I307*H307,2)</f>
        <v>0</v>
      </c>
      <c r="K307" s="214"/>
      <c r="L307" s="215"/>
      <c r="M307" s="216" t="s">
        <v>1</v>
      </c>
      <c r="N307" s="217" t="s">
        <v>41</v>
      </c>
      <c r="O307" s="70"/>
      <c r="P307" s="191">
        <f>O307*H307</f>
        <v>0</v>
      </c>
      <c r="Q307" s="191">
        <v>3.0000000000000001E-5</v>
      </c>
      <c r="R307" s="191">
        <f>Q307*H307</f>
        <v>5.7408000000000008E-3</v>
      </c>
      <c r="S307" s="191">
        <v>0</v>
      </c>
      <c r="T307" s="19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3" t="s">
        <v>174</v>
      </c>
      <c r="AT307" s="193" t="s">
        <v>179</v>
      </c>
      <c r="AU307" s="193" t="s">
        <v>143</v>
      </c>
      <c r="AY307" s="16" t="s">
        <v>136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6" t="s">
        <v>143</v>
      </c>
      <c r="BK307" s="194">
        <f>ROUND(I307*H307,2)</f>
        <v>0</v>
      </c>
      <c r="BL307" s="16" t="s">
        <v>142</v>
      </c>
      <c r="BM307" s="193" t="s">
        <v>508</v>
      </c>
    </row>
    <row r="308" spans="1:65" s="13" customFormat="1" ht="11.25">
      <c r="B308" s="195"/>
      <c r="C308" s="196"/>
      <c r="D308" s="197" t="s">
        <v>145</v>
      </c>
      <c r="E308" s="196"/>
      <c r="F308" s="199" t="s">
        <v>509</v>
      </c>
      <c r="G308" s="196"/>
      <c r="H308" s="200">
        <v>191.36</v>
      </c>
      <c r="I308" s="201"/>
      <c r="J308" s="196"/>
      <c r="K308" s="196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 t="s">
        <v>145</v>
      </c>
      <c r="AU308" s="206" t="s">
        <v>143</v>
      </c>
      <c r="AV308" s="13" t="s">
        <v>143</v>
      </c>
      <c r="AW308" s="13" t="s">
        <v>4</v>
      </c>
      <c r="AX308" s="13" t="s">
        <v>14</v>
      </c>
      <c r="AY308" s="206" t="s">
        <v>136</v>
      </c>
    </row>
    <row r="309" spans="1:65" s="2" customFormat="1" ht="24.2" customHeight="1">
      <c r="A309" s="33"/>
      <c r="B309" s="34"/>
      <c r="C309" s="207" t="s">
        <v>510</v>
      </c>
      <c r="D309" s="207" t="s">
        <v>179</v>
      </c>
      <c r="E309" s="208" t="s">
        <v>511</v>
      </c>
      <c r="F309" s="209" t="s">
        <v>512</v>
      </c>
      <c r="G309" s="210" t="s">
        <v>246</v>
      </c>
      <c r="H309" s="211">
        <v>29.9</v>
      </c>
      <c r="I309" s="212"/>
      <c r="J309" s="213">
        <f>ROUND(I309*H309,2)</f>
        <v>0</v>
      </c>
      <c r="K309" s="214"/>
      <c r="L309" s="215"/>
      <c r="M309" s="216" t="s">
        <v>1</v>
      </c>
      <c r="N309" s="217" t="s">
        <v>41</v>
      </c>
      <c r="O309" s="70"/>
      <c r="P309" s="191">
        <f>O309*H309</f>
        <v>0</v>
      </c>
      <c r="Q309" s="191">
        <v>5.0000000000000001E-4</v>
      </c>
      <c r="R309" s="191">
        <f>Q309*H309</f>
        <v>1.495E-2</v>
      </c>
      <c r="S309" s="191">
        <v>0</v>
      </c>
      <c r="T309" s="19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3" t="s">
        <v>174</v>
      </c>
      <c r="AT309" s="193" t="s">
        <v>179</v>
      </c>
      <c r="AU309" s="193" t="s">
        <v>143</v>
      </c>
      <c r="AY309" s="16" t="s">
        <v>136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16" t="s">
        <v>143</v>
      </c>
      <c r="BK309" s="194">
        <f>ROUND(I309*H309,2)</f>
        <v>0</v>
      </c>
      <c r="BL309" s="16" t="s">
        <v>142</v>
      </c>
      <c r="BM309" s="193" t="s">
        <v>513</v>
      </c>
    </row>
    <row r="310" spans="1:65" s="13" customFormat="1" ht="11.25">
      <c r="B310" s="195"/>
      <c r="C310" s="196"/>
      <c r="D310" s="197" t="s">
        <v>145</v>
      </c>
      <c r="E310" s="196"/>
      <c r="F310" s="199" t="s">
        <v>514</v>
      </c>
      <c r="G310" s="196"/>
      <c r="H310" s="200">
        <v>29.9</v>
      </c>
      <c r="I310" s="201"/>
      <c r="J310" s="196"/>
      <c r="K310" s="196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145</v>
      </c>
      <c r="AU310" s="206" t="s">
        <v>143</v>
      </c>
      <c r="AV310" s="13" t="s">
        <v>143</v>
      </c>
      <c r="AW310" s="13" t="s">
        <v>4</v>
      </c>
      <c r="AX310" s="13" t="s">
        <v>14</v>
      </c>
      <c r="AY310" s="206" t="s">
        <v>136</v>
      </c>
    </row>
    <row r="311" spans="1:65" s="2" customFormat="1" ht="24.2" customHeight="1">
      <c r="A311" s="33"/>
      <c r="B311" s="34"/>
      <c r="C311" s="207" t="s">
        <v>515</v>
      </c>
      <c r="D311" s="207" t="s">
        <v>179</v>
      </c>
      <c r="E311" s="208" t="s">
        <v>516</v>
      </c>
      <c r="F311" s="209" t="s">
        <v>517</v>
      </c>
      <c r="G311" s="210" t="s">
        <v>246</v>
      </c>
      <c r="H311" s="211">
        <v>194.005</v>
      </c>
      <c r="I311" s="212"/>
      <c r="J311" s="213">
        <f>ROUND(I311*H311,2)</f>
        <v>0</v>
      </c>
      <c r="K311" s="214"/>
      <c r="L311" s="215"/>
      <c r="M311" s="216" t="s">
        <v>1</v>
      </c>
      <c r="N311" s="217" t="s">
        <v>41</v>
      </c>
      <c r="O311" s="70"/>
      <c r="P311" s="191">
        <f>O311*H311</f>
        <v>0</v>
      </c>
      <c r="Q311" s="191">
        <v>4.0000000000000003E-5</v>
      </c>
      <c r="R311" s="191">
        <f>Q311*H311</f>
        <v>7.7602000000000001E-3</v>
      </c>
      <c r="S311" s="191">
        <v>0</v>
      </c>
      <c r="T311" s="19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3" t="s">
        <v>174</v>
      </c>
      <c r="AT311" s="193" t="s">
        <v>179</v>
      </c>
      <c r="AU311" s="193" t="s">
        <v>143</v>
      </c>
      <c r="AY311" s="16" t="s">
        <v>136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16" t="s">
        <v>143</v>
      </c>
      <c r="BK311" s="194">
        <f>ROUND(I311*H311,2)</f>
        <v>0</v>
      </c>
      <c r="BL311" s="16" t="s">
        <v>142</v>
      </c>
      <c r="BM311" s="193" t="s">
        <v>518</v>
      </c>
    </row>
    <row r="312" spans="1:65" s="13" customFormat="1" ht="11.25">
      <c r="B312" s="195"/>
      <c r="C312" s="196"/>
      <c r="D312" s="197" t="s">
        <v>145</v>
      </c>
      <c r="E312" s="196"/>
      <c r="F312" s="199" t="s">
        <v>519</v>
      </c>
      <c r="G312" s="196"/>
      <c r="H312" s="200">
        <v>194.005</v>
      </c>
      <c r="I312" s="201"/>
      <c r="J312" s="196"/>
      <c r="K312" s="196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145</v>
      </c>
      <c r="AU312" s="206" t="s">
        <v>143</v>
      </c>
      <c r="AV312" s="13" t="s">
        <v>143</v>
      </c>
      <c r="AW312" s="13" t="s">
        <v>4</v>
      </c>
      <c r="AX312" s="13" t="s">
        <v>14</v>
      </c>
      <c r="AY312" s="206" t="s">
        <v>136</v>
      </c>
    </row>
    <row r="313" spans="1:65" s="2" customFormat="1" ht="24.2" customHeight="1">
      <c r="A313" s="33"/>
      <c r="B313" s="34"/>
      <c r="C313" s="207" t="s">
        <v>520</v>
      </c>
      <c r="D313" s="207" t="s">
        <v>179</v>
      </c>
      <c r="E313" s="208" t="s">
        <v>521</v>
      </c>
      <c r="F313" s="209" t="s">
        <v>522</v>
      </c>
      <c r="G313" s="210" t="s">
        <v>246</v>
      </c>
      <c r="H313" s="211">
        <v>160.023</v>
      </c>
      <c r="I313" s="212"/>
      <c r="J313" s="213">
        <f>ROUND(I313*H313,2)</f>
        <v>0</v>
      </c>
      <c r="K313" s="214"/>
      <c r="L313" s="215"/>
      <c r="M313" s="216" t="s">
        <v>1</v>
      </c>
      <c r="N313" s="217" t="s">
        <v>41</v>
      </c>
      <c r="O313" s="70"/>
      <c r="P313" s="191">
        <f>O313*H313</f>
        <v>0</v>
      </c>
      <c r="Q313" s="191">
        <v>2.9999999999999997E-4</v>
      </c>
      <c r="R313" s="191">
        <f>Q313*H313</f>
        <v>4.8006899999999991E-2</v>
      </c>
      <c r="S313" s="191">
        <v>0</v>
      </c>
      <c r="T313" s="19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3" t="s">
        <v>174</v>
      </c>
      <c r="AT313" s="193" t="s">
        <v>179</v>
      </c>
      <c r="AU313" s="193" t="s">
        <v>143</v>
      </c>
      <c r="AY313" s="16" t="s">
        <v>136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16" t="s">
        <v>143</v>
      </c>
      <c r="BK313" s="194">
        <f>ROUND(I313*H313,2)</f>
        <v>0</v>
      </c>
      <c r="BL313" s="16" t="s">
        <v>142</v>
      </c>
      <c r="BM313" s="193" t="s">
        <v>523</v>
      </c>
    </row>
    <row r="314" spans="1:65" s="13" customFormat="1" ht="11.25">
      <c r="B314" s="195"/>
      <c r="C314" s="196"/>
      <c r="D314" s="197" t="s">
        <v>145</v>
      </c>
      <c r="E314" s="196"/>
      <c r="F314" s="199" t="s">
        <v>524</v>
      </c>
      <c r="G314" s="196"/>
      <c r="H314" s="200">
        <v>160.023</v>
      </c>
      <c r="I314" s="201"/>
      <c r="J314" s="196"/>
      <c r="K314" s="196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145</v>
      </c>
      <c r="AU314" s="206" t="s">
        <v>143</v>
      </c>
      <c r="AV314" s="13" t="s">
        <v>143</v>
      </c>
      <c r="AW314" s="13" t="s">
        <v>4</v>
      </c>
      <c r="AX314" s="13" t="s">
        <v>14</v>
      </c>
      <c r="AY314" s="206" t="s">
        <v>136</v>
      </c>
    </row>
    <row r="315" spans="1:65" s="2" customFormat="1" ht="24.2" customHeight="1">
      <c r="A315" s="33"/>
      <c r="B315" s="34"/>
      <c r="C315" s="207" t="s">
        <v>525</v>
      </c>
      <c r="D315" s="207" t="s">
        <v>179</v>
      </c>
      <c r="E315" s="208" t="s">
        <v>526</v>
      </c>
      <c r="F315" s="209" t="s">
        <v>527</v>
      </c>
      <c r="G315" s="210" t="s">
        <v>246</v>
      </c>
      <c r="H315" s="211">
        <v>64.457999999999998</v>
      </c>
      <c r="I315" s="212"/>
      <c r="J315" s="213">
        <f>ROUND(I315*H315,2)</f>
        <v>0</v>
      </c>
      <c r="K315" s="214"/>
      <c r="L315" s="215"/>
      <c r="M315" s="216" t="s">
        <v>1</v>
      </c>
      <c r="N315" s="217" t="s">
        <v>41</v>
      </c>
      <c r="O315" s="70"/>
      <c r="P315" s="191">
        <f>O315*H315</f>
        <v>0</v>
      </c>
      <c r="Q315" s="191">
        <v>2.0000000000000001E-4</v>
      </c>
      <c r="R315" s="191">
        <f>Q315*H315</f>
        <v>1.28916E-2</v>
      </c>
      <c r="S315" s="191">
        <v>0</v>
      </c>
      <c r="T315" s="19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3" t="s">
        <v>174</v>
      </c>
      <c r="AT315" s="193" t="s">
        <v>179</v>
      </c>
      <c r="AU315" s="193" t="s">
        <v>143</v>
      </c>
      <c r="AY315" s="16" t="s">
        <v>136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16" t="s">
        <v>143</v>
      </c>
      <c r="BK315" s="194">
        <f>ROUND(I315*H315,2)</f>
        <v>0</v>
      </c>
      <c r="BL315" s="16" t="s">
        <v>142</v>
      </c>
      <c r="BM315" s="193" t="s">
        <v>528</v>
      </c>
    </row>
    <row r="316" spans="1:65" s="13" customFormat="1" ht="11.25">
      <c r="B316" s="195"/>
      <c r="C316" s="196"/>
      <c r="D316" s="197" t="s">
        <v>145</v>
      </c>
      <c r="E316" s="196"/>
      <c r="F316" s="199" t="s">
        <v>529</v>
      </c>
      <c r="G316" s="196"/>
      <c r="H316" s="200">
        <v>64.457999999999998</v>
      </c>
      <c r="I316" s="201"/>
      <c r="J316" s="196"/>
      <c r="K316" s="196"/>
      <c r="L316" s="202"/>
      <c r="M316" s="203"/>
      <c r="N316" s="204"/>
      <c r="O316" s="204"/>
      <c r="P316" s="204"/>
      <c r="Q316" s="204"/>
      <c r="R316" s="204"/>
      <c r="S316" s="204"/>
      <c r="T316" s="205"/>
      <c r="AT316" s="206" t="s">
        <v>145</v>
      </c>
      <c r="AU316" s="206" t="s">
        <v>143</v>
      </c>
      <c r="AV316" s="13" t="s">
        <v>143</v>
      </c>
      <c r="AW316" s="13" t="s">
        <v>4</v>
      </c>
      <c r="AX316" s="13" t="s">
        <v>14</v>
      </c>
      <c r="AY316" s="206" t="s">
        <v>136</v>
      </c>
    </row>
    <row r="317" spans="1:65" s="2" customFormat="1" ht="24.2" customHeight="1">
      <c r="A317" s="33"/>
      <c r="B317" s="34"/>
      <c r="C317" s="181" t="s">
        <v>530</v>
      </c>
      <c r="D317" s="181" t="s">
        <v>138</v>
      </c>
      <c r="E317" s="182" t="s">
        <v>531</v>
      </c>
      <c r="F317" s="183" t="s">
        <v>532</v>
      </c>
      <c r="G317" s="184" t="s">
        <v>141</v>
      </c>
      <c r="H317" s="185">
        <v>437.6</v>
      </c>
      <c r="I317" s="186"/>
      <c r="J317" s="187">
        <f>ROUND(I317*H317,2)</f>
        <v>0</v>
      </c>
      <c r="K317" s="188"/>
      <c r="L317" s="38"/>
      <c r="M317" s="189" t="s">
        <v>1</v>
      </c>
      <c r="N317" s="190" t="s">
        <v>41</v>
      </c>
      <c r="O317" s="70"/>
      <c r="P317" s="191">
        <f>O317*H317</f>
        <v>0</v>
      </c>
      <c r="Q317" s="191">
        <v>1.146E-2</v>
      </c>
      <c r="R317" s="191">
        <f>Q317*H317</f>
        <v>5.0148960000000002</v>
      </c>
      <c r="S317" s="191">
        <v>0</v>
      </c>
      <c r="T317" s="19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3" t="s">
        <v>142</v>
      </c>
      <c r="AT317" s="193" t="s">
        <v>138</v>
      </c>
      <c r="AU317" s="193" t="s">
        <v>143</v>
      </c>
      <c r="AY317" s="16" t="s">
        <v>136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16" t="s">
        <v>143</v>
      </c>
      <c r="BK317" s="194">
        <f>ROUND(I317*H317,2)</f>
        <v>0</v>
      </c>
      <c r="BL317" s="16" t="s">
        <v>142</v>
      </c>
      <c r="BM317" s="193" t="s">
        <v>533</v>
      </c>
    </row>
    <row r="318" spans="1:65" s="13" customFormat="1" ht="11.25">
      <c r="B318" s="195"/>
      <c r="C318" s="196"/>
      <c r="D318" s="197" t="s">
        <v>145</v>
      </c>
      <c r="E318" s="198" t="s">
        <v>1</v>
      </c>
      <c r="F318" s="199" t="s">
        <v>430</v>
      </c>
      <c r="G318" s="196"/>
      <c r="H318" s="200">
        <v>437.6</v>
      </c>
      <c r="I318" s="201"/>
      <c r="J318" s="196"/>
      <c r="K318" s="196"/>
      <c r="L318" s="202"/>
      <c r="M318" s="203"/>
      <c r="N318" s="204"/>
      <c r="O318" s="204"/>
      <c r="P318" s="204"/>
      <c r="Q318" s="204"/>
      <c r="R318" s="204"/>
      <c r="S318" s="204"/>
      <c r="T318" s="205"/>
      <c r="AT318" s="206" t="s">
        <v>145</v>
      </c>
      <c r="AU318" s="206" t="s">
        <v>143</v>
      </c>
      <c r="AV318" s="13" t="s">
        <v>143</v>
      </c>
      <c r="AW318" s="13" t="s">
        <v>32</v>
      </c>
      <c r="AX318" s="13" t="s">
        <v>14</v>
      </c>
      <c r="AY318" s="206" t="s">
        <v>136</v>
      </c>
    </row>
    <row r="319" spans="1:65" s="2" customFormat="1" ht="37.9" customHeight="1">
      <c r="A319" s="33"/>
      <c r="B319" s="34"/>
      <c r="C319" s="181" t="s">
        <v>534</v>
      </c>
      <c r="D319" s="181" t="s">
        <v>138</v>
      </c>
      <c r="E319" s="182" t="s">
        <v>535</v>
      </c>
      <c r="F319" s="183" t="s">
        <v>536</v>
      </c>
      <c r="G319" s="184" t="s">
        <v>141</v>
      </c>
      <c r="H319" s="185">
        <v>21.6</v>
      </c>
      <c r="I319" s="186"/>
      <c r="J319" s="187">
        <f>ROUND(I319*H319,2)</f>
        <v>0</v>
      </c>
      <c r="K319" s="188"/>
      <c r="L319" s="38"/>
      <c r="M319" s="189" t="s">
        <v>1</v>
      </c>
      <c r="N319" s="190" t="s">
        <v>41</v>
      </c>
      <c r="O319" s="70"/>
      <c r="P319" s="191">
        <f>O319*H319</f>
        <v>0</v>
      </c>
      <c r="Q319" s="191">
        <v>1.992E-2</v>
      </c>
      <c r="R319" s="191">
        <f>Q319*H319</f>
        <v>0.43027200000000004</v>
      </c>
      <c r="S319" s="191">
        <v>0</v>
      </c>
      <c r="T319" s="192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3" t="s">
        <v>142</v>
      </c>
      <c r="AT319" s="193" t="s">
        <v>138</v>
      </c>
      <c r="AU319" s="193" t="s">
        <v>143</v>
      </c>
      <c r="AY319" s="16" t="s">
        <v>136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16" t="s">
        <v>143</v>
      </c>
      <c r="BK319" s="194">
        <f>ROUND(I319*H319,2)</f>
        <v>0</v>
      </c>
      <c r="BL319" s="16" t="s">
        <v>142</v>
      </c>
      <c r="BM319" s="193" t="s">
        <v>537</v>
      </c>
    </row>
    <row r="320" spans="1:65" s="13" customFormat="1" ht="11.25">
      <c r="B320" s="195"/>
      <c r="C320" s="196"/>
      <c r="D320" s="197" t="s">
        <v>145</v>
      </c>
      <c r="E320" s="198" t="s">
        <v>1</v>
      </c>
      <c r="F320" s="199" t="s">
        <v>538</v>
      </c>
      <c r="G320" s="196"/>
      <c r="H320" s="200">
        <v>21.6</v>
      </c>
      <c r="I320" s="201"/>
      <c r="J320" s="196"/>
      <c r="K320" s="196"/>
      <c r="L320" s="202"/>
      <c r="M320" s="203"/>
      <c r="N320" s="204"/>
      <c r="O320" s="204"/>
      <c r="P320" s="204"/>
      <c r="Q320" s="204"/>
      <c r="R320" s="204"/>
      <c r="S320" s="204"/>
      <c r="T320" s="205"/>
      <c r="AT320" s="206" t="s">
        <v>145</v>
      </c>
      <c r="AU320" s="206" t="s">
        <v>143</v>
      </c>
      <c r="AV320" s="13" t="s">
        <v>143</v>
      </c>
      <c r="AW320" s="13" t="s">
        <v>32</v>
      </c>
      <c r="AX320" s="13" t="s">
        <v>14</v>
      </c>
      <c r="AY320" s="206" t="s">
        <v>136</v>
      </c>
    </row>
    <row r="321" spans="1:65" s="2" customFormat="1" ht="24.2" customHeight="1">
      <c r="A321" s="33"/>
      <c r="B321" s="34"/>
      <c r="C321" s="181" t="s">
        <v>539</v>
      </c>
      <c r="D321" s="181" t="s">
        <v>138</v>
      </c>
      <c r="E321" s="182" t="s">
        <v>540</v>
      </c>
      <c r="F321" s="183" t="s">
        <v>541</v>
      </c>
      <c r="G321" s="184" t="s">
        <v>141</v>
      </c>
      <c r="H321" s="185">
        <v>30.9</v>
      </c>
      <c r="I321" s="186"/>
      <c r="J321" s="187">
        <f>ROUND(I321*H321,2)</f>
        <v>0</v>
      </c>
      <c r="K321" s="188"/>
      <c r="L321" s="38"/>
      <c r="M321" s="189" t="s">
        <v>1</v>
      </c>
      <c r="N321" s="190" t="s">
        <v>41</v>
      </c>
      <c r="O321" s="70"/>
      <c r="P321" s="191">
        <f>O321*H321</f>
        <v>0</v>
      </c>
      <c r="Q321" s="191">
        <v>5.7000000000000002E-3</v>
      </c>
      <c r="R321" s="191">
        <f>Q321*H321</f>
        <v>0.17613000000000001</v>
      </c>
      <c r="S321" s="191">
        <v>0</v>
      </c>
      <c r="T321" s="192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3" t="s">
        <v>142</v>
      </c>
      <c r="AT321" s="193" t="s">
        <v>138</v>
      </c>
      <c r="AU321" s="193" t="s">
        <v>143</v>
      </c>
      <c r="AY321" s="16" t="s">
        <v>136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16" t="s">
        <v>143</v>
      </c>
      <c r="BK321" s="194">
        <f>ROUND(I321*H321,2)</f>
        <v>0</v>
      </c>
      <c r="BL321" s="16" t="s">
        <v>142</v>
      </c>
      <c r="BM321" s="193" t="s">
        <v>542</v>
      </c>
    </row>
    <row r="322" spans="1:65" s="2" customFormat="1" ht="24.2" customHeight="1">
      <c r="A322" s="33"/>
      <c r="B322" s="34"/>
      <c r="C322" s="181" t="s">
        <v>543</v>
      </c>
      <c r="D322" s="181" t="s">
        <v>138</v>
      </c>
      <c r="E322" s="182" t="s">
        <v>544</v>
      </c>
      <c r="F322" s="183" t="s">
        <v>545</v>
      </c>
      <c r="G322" s="184" t="s">
        <v>141</v>
      </c>
      <c r="H322" s="185">
        <v>406.7</v>
      </c>
      <c r="I322" s="186"/>
      <c r="J322" s="187">
        <f>ROUND(I322*H322,2)</f>
        <v>0</v>
      </c>
      <c r="K322" s="188"/>
      <c r="L322" s="38"/>
      <c r="M322" s="189" t="s">
        <v>1</v>
      </c>
      <c r="N322" s="190" t="s">
        <v>41</v>
      </c>
      <c r="O322" s="70"/>
      <c r="P322" s="191">
        <f>O322*H322</f>
        <v>0</v>
      </c>
      <c r="Q322" s="191">
        <v>2.8500000000000001E-3</v>
      </c>
      <c r="R322" s="191">
        <f>Q322*H322</f>
        <v>1.159095</v>
      </c>
      <c r="S322" s="191">
        <v>0</v>
      </c>
      <c r="T322" s="19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3" t="s">
        <v>142</v>
      </c>
      <c r="AT322" s="193" t="s">
        <v>138</v>
      </c>
      <c r="AU322" s="193" t="s">
        <v>143</v>
      </c>
      <c r="AY322" s="16" t="s">
        <v>136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6" t="s">
        <v>143</v>
      </c>
      <c r="BK322" s="194">
        <f>ROUND(I322*H322,2)</f>
        <v>0</v>
      </c>
      <c r="BL322" s="16" t="s">
        <v>142</v>
      </c>
      <c r="BM322" s="193" t="s">
        <v>546</v>
      </c>
    </row>
    <row r="323" spans="1:65" s="13" customFormat="1" ht="11.25">
      <c r="B323" s="195"/>
      <c r="C323" s="196"/>
      <c r="D323" s="197" t="s">
        <v>145</v>
      </c>
      <c r="E323" s="198" t="s">
        <v>1</v>
      </c>
      <c r="F323" s="199" t="s">
        <v>547</v>
      </c>
      <c r="G323" s="196"/>
      <c r="H323" s="200">
        <v>406.7</v>
      </c>
      <c r="I323" s="201"/>
      <c r="J323" s="196"/>
      <c r="K323" s="196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 t="s">
        <v>145</v>
      </c>
      <c r="AU323" s="206" t="s">
        <v>143</v>
      </c>
      <c r="AV323" s="13" t="s">
        <v>143</v>
      </c>
      <c r="AW323" s="13" t="s">
        <v>32</v>
      </c>
      <c r="AX323" s="13" t="s">
        <v>14</v>
      </c>
      <c r="AY323" s="206" t="s">
        <v>136</v>
      </c>
    </row>
    <row r="324" spans="1:65" s="2" customFormat="1" ht="24.2" customHeight="1">
      <c r="A324" s="33"/>
      <c r="B324" s="34"/>
      <c r="C324" s="181" t="s">
        <v>548</v>
      </c>
      <c r="D324" s="181" t="s">
        <v>138</v>
      </c>
      <c r="E324" s="182" t="s">
        <v>549</v>
      </c>
      <c r="F324" s="183" t="s">
        <v>550</v>
      </c>
      <c r="G324" s="184" t="s">
        <v>141</v>
      </c>
      <c r="H324" s="185">
        <v>50.505000000000003</v>
      </c>
      <c r="I324" s="186"/>
      <c r="J324" s="187">
        <f>ROUND(I324*H324,2)</f>
        <v>0</v>
      </c>
      <c r="K324" s="188"/>
      <c r="L324" s="38"/>
      <c r="M324" s="189" t="s">
        <v>1</v>
      </c>
      <c r="N324" s="190" t="s">
        <v>41</v>
      </c>
      <c r="O324" s="70"/>
      <c r="P324" s="191">
        <f>O324*H324</f>
        <v>0</v>
      </c>
      <c r="Q324" s="191">
        <v>2.5999999999999998E-4</v>
      </c>
      <c r="R324" s="191">
        <f>Q324*H324</f>
        <v>1.31313E-2</v>
      </c>
      <c r="S324" s="191">
        <v>0</v>
      </c>
      <c r="T324" s="19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3" t="s">
        <v>142</v>
      </c>
      <c r="AT324" s="193" t="s">
        <v>138</v>
      </c>
      <c r="AU324" s="193" t="s">
        <v>143</v>
      </c>
      <c r="AY324" s="16" t="s">
        <v>136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6" t="s">
        <v>143</v>
      </c>
      <c r="BK324" s="194">
        <f>ROUND(I324*H324,2)</f>
        <v>0</v>
      </c>
      <c r="BL324" s="16" t="s">
        <v>142</v>
      </c>
      <c r="BM324" s="193" t="s">
        <v>551</v>
      </c>
    </row>
    <row r="325" spans="1:65" s="13" customFormat="1" ht="11.25">
      <c r="B325" s="195"/>
      <c r="C325" s="196"/>
      <c r="D325" s="197" t="s">
        <v>145</v>
      </c>
      <c r="E325" s="198" t="s">
        <v>1</v>
      </c>
      <c r="F325" s="199" t="s">
        <v>552</v>
      </c>
      <c r="G325" s="196"/>
      <c r="H325" s="200">
        <v>3.0449999999999999</v>
      </c>
      <c r="I325" s="201"/>
      <c r="J325" s="196"/>
      <c r="K325" s="196"/>
      <c r="L325" s="202"/>
      <c r="M325" s="203"/>
      <c r="N325" s="204"/>
      <c r="O325" s="204"/>
      <c r="P325" s="204"/>
      <c r="Q325" s="204"/>
      <c r="R325" s="204"/>
      <c r="S325" s="204"/>
      <c r="T325" s="205"/>
      <c r="AT325" s="206" t="s">
        <v>145</v>
      </c>
      <c r="AU325" s="206" t="s">
        <v>143</v>
      </c>
      <c r="AV325" s="13" t="s">
        <v>143</v>
      </c>
      <c r="AW325" s="13" t="s">
        <v>32</v>
      </c>
      <c r="AX325" s="13" t="s">
        <v>75</v>
      </c>
      <c r="AY325" s="206" t="s">
        <v>136</v>
      </c>
    </row>
    <row r="326" spans="1:65" s="13" customFormat="1" ht="11.25">
      <c r="B326" s="195"/>
      <c r="C326" s="196"/>
      <c r="D326" s="197" t="s">
        <v>145</v>
      </c>
      <c r="E326" s="198" t="s">
        <v>1</v>
      </c>
      <c r="F326" s="199" t="s">
        <v>553</v>
      </c>
      <c r="G326" s="196"/>
      <c r="H326" s="200">
        <v>4.5</v>
      </c>
      <c r="I326" s="201"/>
      <c r="J326" s="196"/>
      <c r="K326" s="196"/>
      <c r="L326" s="202"/>
      <c r="M326" s="203"/>
      <c r="N326" s="204"/>
      <c r="O326" s="204"/>
      <c r="P326" s="204"/>
      <c r="Q326" s="204"/>
      <c r="R326" s="204"/>
      <c r="S326" s="204"/>
      <c r="T326" s="205"/>
      <c r="AT326" s="206" t="s">
        <v>145</v>
      </c>
      <c r="AU326" s="206" t="s">
        <v>143</v>
      </c>
      <c r="AV326" s="13" t="s">
        <v>143</v>
      </c>
      <c r="AW326" s="13" t="s">
        <v>32</v>
      </c>
      <c r="AX326" s="13" t="s">
        <v>75</v>
      </c>
      <c r="AY326" s="206" t="s">
        <v>136</v>
      </c>
    </row>
    <row r="327" spans="1:65" s="13" customFormat="1" ht="11.25">
      <c r="B327" s="195"/>
      <c r="C327" s="196"/>
      <c r="D327" s="197" t="s">
        <v>145</v>
      </c>
      <c r="E327" s="198" t="s">
        <v>1</v>
      </c>
      <c r="F327" s="199" t="s">
        <v>554</v>
      </c>
      <c r="G327" s="196"/>
      <c r="H327" s="200">
        <v>3.24</v>
      </c>
      <c r="I327" s="201"/>
      <c r="J327" s="196"/>
      <c r="K327" s="196"/>
      <c r="L327" s="202"/>
      <c r="M327" s="203"/>
      <c r="N327" s="204"/>
      <c r="O327" s="204"/>
      <c r="P327" s="204"/>
      <c r="Q327" s="204"/>
      <c r="R327" s="204"/>
      <c r="S327" s="204"/>
      <c r="T327" s="205"/>
      <c r="AT327" s="206" t="s">
        <v>145</v>
      </c>
      <c r="AU327" s="206" t="s">
        <v>143</v>
      </c>
      <c r="AV327" s="13" t="s">
        <v>143</v>
      </c>
      <c r="AW327" s="13" t="s">
        <v>32</v>
      </c>
      <c r="AX327" s="13" t="s">
        <v>75</v>
      </c>
      <c r="AY327" s="206" t="s">
        <v>136</v>
      </c>
    </row>
    <row r="328" spans="1:65" s="13" customFormat="1" ht="11.25">
      <c r="B328" s="195"/>
      <c r="C328" s="196"/>
      <c r="D328" s="197" t="s">
        <v>145</v>
      </c>
      <c r="E328" s="198" t="s">
        <v>1</v>
      </c>
      <c r="F328" s="199" t="s">
        <v>555</v>
      </c>
      <c r="G328" s="196"/>
      <c r="H328" s="200">
        <v>5.34</v>
      </c>
      <c r="I328" s="201"/>
      <c r="J328" s="196"/>
      <c r="K328" s="196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 t="s">
        <v>145</v>
      </c>
      <c r="AU328" s="206" t="s">
        <v>143</v>
      </c>
      <c r="AV328" s="13" t="s">
        <v>143</v>
      </c>
      <c r="AW328" s="13" t="s">
        <v>32</v>
      </c>
      <c r="AX328" s="13" t="s">
        <v>75</v>
      </c>
      <c r="AY328" s="206" t="s">
        <v>136</v>
      </c>
    </row>
    <row r="329" spans="1:65" s="13" customFormat="1" ht="11.25">
      <c r="B329" s="195"/>
      <c r="C329" s="196"/>
      <c r="D329" s="197" t="s">
        <v>145</v>
      </c>
      <c r="E329" s="198" t="s">
        <v>1</v>
      </c>
      <c r="F329" s="199" t="s">
        <v>556</v>
      </c>
      <c r="G329" s="196"/>
      <c r="H329" s="200">
        <v>11.07</v>
      </c>
      <c r="I329" s="201"/>
      <c r="J329" s="196"/>
      <c r="K329" s="196"/>
      <c r="L329" s="202"/>
      <c r="M329" s="203"/>
      <c r="N329" s="204"/>
      <c r="O329" s="204"/>
      <c r="P329" s="204"/>
      <c r="Q329" s="204"/>
      <c r="R329" s="204"/>
      <c r="S329" s="204"/>
      <c r="T329" s="205"/>
      <c r="AT329" s="206" t="s">
        <v>145</v>
      </c>
      <c r="AU329" s="206" t="s">
        <v>143</v>
      </c>
      <c r="AV329" s="13" t="s">
        <v>143</v>
      </c>
      <c r="AW329" s="13" t="s">
        <v>32</v>
      </c>
      <c r="AX329" s="13" t="s">
        <v>75</v>
      </c>
      <c r="AY329" s="206" t="s">
        <v>136</v>
      </c>
    </row>
    <row r="330" spans="1:65" s="13" customFormat="1" ht="11.25">
      <c r="B330" s="195"/>
      <c r="C330" s="196"/>
      <c r="D330" s="197" t="s">
        <v>145</v>
      </c>
      <c r="E330" s="198" t="s">
        <v>1</v>
      </c>
      <c r="F330" s="199" t="s">
        <v>557</v>
      </c>
      <c r="G330" s="196"/>
      <c r="H330" s="200">
        <v>23.31</v>
      </c>
      <c r="I330" s="201"/>
      <c r="J330" s="196"/>
      <c r="K330" s="196"/>
      <c r="L330" s="202"/>
      <c r="M330" s="203"/>
      <c r="N330" s="204"/>
      <c r="O330" s="204"/>
      <c r="P330" s="204"/>
      <c r="Q330" s="204"/>
      <c r="R330" s="204"/>
      <c r="S330" s="204"/>
      <c r="T330" s="205"/>
      <c r="AT330" s="206" t="s">
        <v>145</v>
      </c>
      <c r="AU330" s="206" t="s">
        <v>143</v>
      </c>
      <c r="AV330" s="13" t="s">
        <v>143</v>
      </c>
      <c r="AW330" s="13" t="s">
        <v>32</v>
      </c>
      <c r="AX330" s="13" t="s">
        <v>75</v>
      </c>
      <c r="AY330" s="206" t="s">
        <v>136</v>
      </c>
    </row>
    <row r="331" spans="1:65" s="14" customFormat="1" ht="11.25">
      <c r="B331" s="218"/>
      <c r="C331" s="219"/>
      <c r="D331" s="197" t="s">
        <v>145</v>
      </c>
      <c r="E331" s="220" t="s">
        <v>1</v>
      </c>
      <c r="F331" s="221" t="s">
        <v>243</v>
      </c>
      <c r="G331" s="219"/>
      <c r="H331" s="222">
        <v>50.504999999999995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145</v>
      </c>
      <c r="AU331" s="228" t="s">
        <v>143</v>
      </c>
      <c r="AV331" s="14" t="s">
        <v>142</v>
      </c>
      <c r="AW331" s="14" t="s">
        <v>32</v>
      </c>
      <c r="AX331" s="14" t="s">
        <v>14</v>
      </c>
      <c r="AY331" s="228" t="s">
        <v>136</v>
      </c>
    </row>
    <row r="332" spans="1:65" s="2" customFormat="1" ht="24.2" customHeight="1">
      <c r="A332" s="33"/>
      <c r="B332" s="34"/>
      <c r="C332" s="181" t="s">
        <v>558</v>
      </c>
      <c r="D332" s="181" t="s">
        <v>138</v>
      </c>
      <c r="E332" s="182" t="s">
        <v>559</v>
      </c>
      <c r="F332" s="183" t="s">
        <v>560</v>
      </c>
      <c r="G332" s="184" t="s">
        <v>141</v>
      </c>
      <c r="H332" s="185">
        <v>50.505000000000003</v>
      </c>
      <c r="I332" s="186"/>
      <c r="J332" s="187">
        <f>ROUND(I332*H332,2)</f>
        <v>0</v>
      </c>
      <c r="K332" s="188"/>
      <c r="L332" s="38"/>
      <c r="M332" s="189" t="s">
        <v>1</v>
      </c>
      <c r="N332" s="190" t="s">
        <v>41</v>
      </c>
      <c r="O332" s="70"/>
      <c r="P332" s="191">
        <f>O332*H332</f>
        <v>0</v>
      </c>
      <c r="Q332" s="191">
        <v>1.3999999999999999E-4</v>
      </c>
      <c r="R332" s="191">
        <f>Q332*H332</f>
        <v>7.0707000000000001E-3</v>
      </c>
      <c r="S332" s="191">
        <v>0</v>
      </c>
      <c r="T332" s="19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3" t="s">
        <v>142</v>
      </c>
      <c r="AT332" s="193" t="s">
        <v>138</v>
      </c>
      <c r="AU332" s="193" t="s">
        <v>143</v>
      </c>
      <c r="AY332" s="16" t="s">
        <v>136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6" t="s">
        <v>143</v>
      </c>
      <c r="BK332" s="194">
        <f>ROUND(I332*H332,2)</f>
        <v>0</v>
      </c>
      <c r="BL332" s="16" t="s">
        <v>142</v>
      </c>
      <c r="BM332" s="193" t="s">
        <v>561</v>
      </c>
    </row>
    <row r="333" spans="1:65" s="2" customFormat="1" ht="24.2" customHeight="1">
      <c r="A333" s="33"/>
      <c r="B333" s="34"/>
      <c r="C333" s="181" t="s">
        <v>562</v>
      </c>
      <c r="D333" s="181" t="s">
        <v>138</v>
      </c>
      <c r="E333" s="182" t="s">
        <v>563</v>
      </c>
      <c r="F333" s="183" t="s">
        <v>564</v>
      </c>
      <c r="G333" s="184" t="s">
        <v>141</v>
      </c>
      <c r="H333" s="185">
        <v>50.505000000000003</v>
      </c>
      <c r="I333" s="186"/>
      <c r="J333" s="187">
        <f>ROUND(I333*H333,2)</f>
        <v>0</v>
      </c>
      <c r="K333" s="188"/>
      <c r="L333" s="38"/>
      <c r="M333" s="189" t="s">
        <v>1</v>
      </c>
      <c r="N333" s="190" t="s">
        <v>41</v>
      </c>
      <c r="O333" s="70"/>
      <c r="P333" s="191">
        <f>O333*H333</f>
        <v>0</v>
      </c>
      <c r="Q333" s="191">
        <v>2.8500000000000001E-3</v>
      </c>
      <c r="R333" s="191">
        <f>Q333*H333</f>
        <v>0.14393925000000002</v>
      </c>
      <c r="S333" s="191">
        <v>0</v>
      </c>
      <c r="T333" s="19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3" t="s">
        <v>142</v>
      </c>
      <c r="AT333" s="193" t="s">
        <v>138</v>
      </c>
      <c r="AU333" s="193" t="s">
        <v>143</v>
      </c>
      <c r="AY333" s="16" t="s">
        <v>136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6" t="s">
        <v>143</v>
      </c>
      <c r="BK333" s="194">
        <f>ROUND(I333*H333,2)</f>
        <v>0</v>
      </c>
      <c r="BL333" s="16" t="s">
        <v>142</v>
      </c>
      <c r="BM333" s="193" t="s">
        <v>565</v>
      </c>
    </row>
    <row r="334" spans="1:65" s="2" customFormat="1" ht="24.2" customHeight="1">
      <c r="A334" s="33"/>
      <c r="B334" s="34"/>
      <c r="C334" s="181" t="s">
        <v>566</v>
      </c>
      <c r="D334" s="181" t="s">
        <v>138</v>
      </c>
      <c r="E334" s="182" t="s">
        <v>567</v>
      </c>
      <c r="F334" s="183" t="s">
        <v>568</v>
      </c>
      <c r="G334" s="184" t="s">
        <v>246</v>
      </c>
      <c r="H334" s="185">
        <v>84.25</v>
      </c>
      <c r="I334" s="186"/>
      <c r="J334" s="187">
        <f>ROUND(I334*H334,2)</f>
        <v>0</v>
      </c>
      <c r="K334" s="188"/>
      <c r="L334" s="38"/>
      <c r="M334" s="189" t="s">
        <v>1</v>
      </c>
      <c r="N334" s="190" t="s">
        <v>41</v>
      </c>
      <c r="O334" s="70"/>
      <c r="P334" s="191">
        <f>O334*H334</f>
        <v>0</v>
      </c>
      <c r="Q334" s="191">
        <v>2.0650000000000002E-2</v>
      </c>
      <c r="R334" s="191">
        <f>Q334*H334</f>
        <v>1.7397625000000001</v>
      </c>
      <c r="S334" s="191">
        <v>0</v>
      </c>
      <c r="T334" s="19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3" t="s">
        <v>142</v>
      </c>
      <c r="AT334" s="193" t="s">
        <v>138</v>
      </c>
      <c r="AU334" s="193" t="s">
        <v>143</v>
      </c>
      <c r="AY334" s="16" t="s">
        <v>136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6" t="s">
        <v>143</v>
      </c>
      <c r="BK334" s="194">
        <f>ROUND(I334*H334,2)</f>
        <v>0</v>
      </c>
      <c r="BL334" s="16" t="s">
        <v>142</v>
      </c>
      <c r="BM334" s="193" t="s">
        <v>569</v>
      </c>
    </row>
    <row r="335" spans="1:65" s="13" customFormat="1" ht="11.25">
      <c r="B335" s="195"/>
      <c r="C335" s="196"/>
      <c r="D335" s="197" t="s">
        <v>145</v>
      </c>
      <c r="E335" s="198" t="s">
        <v>1</v>
      </c>
      <c r="F335" s="199" t="s">
        <v>570</v>
      </c>
      <c r="G335" s="196"/>
      <c r="H335" s="200">
        <v>84.25</v>
      </c>
      <c r="I335" s="201"/>
      <c r="J335" s="196"/>
      <c r="K335" s="196"/>
      <c r="L335" s="202"/>
      <c r="M335" s="203"/>
      <c r="N335" s="204"/>
      <c r="O335" s="204"/>
      <c r="P335" s="204"/>
      <c r="Q335" s="204"/>
      <c r="R335" s="204"/>
      <c r="S335" s="204"/>
      <c r="T335" s="205"/>
      <c r="AT335" s="206" t="s">
        <v>145</v>
      </c>
      <c r="AU335" s="206" t="s">
        <v>143</v>
      </c>
      <c r="AV335" s="13" t="s">
        <v>143</v>
      </c>
      <c r="AW335" s="13" t="s">
        <v>32</v>
      </c>
      <c r="AX335" s="13" t="s">
        <v>14</v>
      </c>
      <c r="AY335" s="206" t="s">
        <v>136</v>
      </c>
    </row>
    <row r="336" spans="1:65" s="2" customFormat="1" ht="16.5" customHeight="1">
      <c r="A336" s="33"/>
      <c r="B336" s="34"/>
      <c r="C336" s="181" t="s">
        <v>571</v>
      </c>
      <c r="D336" s="181" t="s">
        <v>138</v>
      </c>
      <c r="E336" s="182" t="s">
        <v>572</v>
      </c>
      <c r="F336" s="183" t="s">
        <v>573</v>
      </c>
      <c r="G336" s="184" t="s">
        <v>141</v>
      </c>
      <c r="H336" s="185">
        <v>437.6</v>
      </c>
      <c r="I336" s="186"/>
      <c r="J336" s="187">
        <f>ROUND(I336*H336,2)</f>
        <v>0</v>
      </c>
      <c r="K336" s="188"/>
      <c r="L336" s="38"/>
      <c r="M336" s="189" t="s">
        <v>1</v>
      </c>
      <c r="N336" s="190" t="s">
        <v>41</v>
      </c>
      <c r="O336" s="70"/>
      <c r="P336" s="191">
        <f>O336*H336</f>
        <v>0</v>
      </c>
      <c r="Q336" s="191">
        <v>0</v>
      </c>
      <c r="R336" s="191">
        <f>Q336*H336</f>
        <v>0</v>
      </c>
      <c r="S336" s="191">
        <v>0</v>
      </c>
      <c r="T336" s="19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3" t="s">
        <v>142</v>
      </c>
      <c r="AT336" s="193" t="s">
        <v>138</v>
      </c>
      <c r="AU336" s="193" t="s">
        <v>143</v>
      </c>
      <c r="AY336" s="16" t="s">
        <v>136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6" t="s">
        <v>143</v>
      </c>
      <c r="BK336" s="194">
        <f>ROUND(I336*H336,2)</f>
        <v>0</v>
      </c>
      <c r="BL336" s="16" t="s">
        <v>142</v>
      </c>
      <c r="BM336" s="193" t="s">
        <v>574</v>
      </c>
    </row>
    <row r="337" spans="1:65" s="13" customFormat="1" ht="11.25">
      <c r="B337" s="195"/>
      <c r="C337" s="196"/>
      <c r="D337" s="197" t="s">
        <v>145</v>
      </c>
      <c r="E337" s="198" t="s">
        <v>1</v>
      </c>
      <c r="F337" s="199" t="s">
        <v>575</v>
      </c>
      <c r="G337" s="196"/>
      <c r="H337" s="200">
        <v>323.5</v>
      </c>
      <c r="I337" s="201"/>
      <c r="J337" s="196"/>
      <c r="K337" s="196"/>
      <c r="L337" s="202"/>
      <c r="M337" s="203"/>
      <c r="N337" s="204"/>
      <c r="O337" s="204"/>
      <c r="P337" s="204"/>
      <c r="Q337" s="204"/>
      <c r="R337" s="204"/>
      <c r="S337" s="204"/>
      <c r="T337" s="205"/>
      <c r="AT337" s="206" t="s">
        <v>145</v>
      </c>
      <c r="AU337" s="206" t="s">
        <v>143</v>
      </c>
      <c r="AV337" s="13" t="s">
        <v>143</v>
      </c>
      <c r="AW337" s="13" t="s">
        <v>32</v>
      </c>
      <c r="AX337" s="13" t="s">
        <v>75</v>
      </c>
      <c r="AY337" s="206" t="s">
        <v>136</v>
      </c>
    </row>
    <row r="338" spans="1:65" s="13" customFormat="1" ht="11.25">
      <c r="B338" s="195"/>
      <c r="C338" s="196"/>
      <c r="D338" s="197" t="s">
        <v>145</v>
      </c>
      <c r="E338" s="198" t="s">
        <v>1</v>
      </c>
      <c r="F338" s="199" t="s">
        <v>576</v>
      </c>
      <c r="G338" s="196"/>
      <c r="H338" s="200">
        <v>30.9</v>
      </c>
      <c r="I338" s="201"/>
      <c r="J338" s="196"/>
      <c r="K338" s="196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145</v>
      </c>
      <c r="AU338" s="206" t="s">
        <v>143</v>
      </c>
      <c r="AV338" s="13" t="s">
        <v>143</v>
      </c>
      <c r="AW338" s="13" t="s">
        <v>32</v>
      </c>
      <c r="AX338" s="13" t="s">
        <v>75</v>
      </c>
      <c r="AY338" s="206" t="s">
        <v>136</v>
      </c>
    </row>
    <row r="339" spans="1:65" s="13" customFormat="1" ht="11.25">
      <c r="B339" s="195"/>
      <c r="C339" s="196"/>
      <c r="D339" s="197" t="s">
        <v>145</v>
      </c>
      <c r="E339" s="198" t="s">
        <v>1</v>
      </c>
      <c r="F339" s="199" t="s">
        <v>577</v>
      </c>
      <c r="G339" s="196"/>
      <c r="H339" s="200">
        <v>83.2</v>
      </c>
      <c r="I339" s="201"/>
      <c r="J339" s="196"/>
      <c r="K339" s="196"/>
      <c r="L339" s="202"/>
      <c r="M339" s="203"/>
      <c r="N339" s="204"/>
      <c r="O339" s="204"/>
      <c r="P339" s="204"/>
      <c r="Q339" s="204"/>
      <c r="R339" s="204"/>
      <c r="S339" s="204"/>
      <c r="T339" s="205"/>
      <c r="AT339" s="206" t="s">
        <v>145</v>
      </c>
      <c r="AU339" s="206" t="s">
        <v>143</v>
      </c>
      <c r="AV339" s="13" t="s">
        <v>143</v>
      </c>
      <c r="AW339" s="13" t="s">
        <v>32</v>
      </c>
      <c r="AX339" s="13" t="s">
        <v>75</v>
      </c>
      <c r="AY339" s="206" t="s">
        <v>136</v>
      </c>
    </row>
    <row r="340" spans="1:65" s="14" customFormat="1" ht="11.25">
      <c r="B340" s="218"/>
      <c r="C340" s="219"/>
      <c r="D340" s="197" t="s">
        <v>145</v>
      </c>
      <c r="E340" s="220" t="s">
        <v>1</v>
      </c>
      <c r="F340" s="221" t="s">
        <v>243</v>
      </c>
      <c r="G340" s="219"/>
      <c r="H340" s="222">
        <v>437.59999999999997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145</v>
      </c>
      <c r="AU340" s="228" t="s">
        <v>143</v>
      </c>
      <c r="AV340" s="14" t="s">
        <v>142</v>
      </c>
      <c r="AW340" s="14" t="s">
        <v>32</v>
      </c>
      <c r="AX340" s="14" t="s">
        <v>14</v>
      </c>
      <c r="AY340" s="228" t="s">
        <v>136</v>
      </c>
    </row>
    <row r="341" spans="1:65" s="2" customFormat="1" ht="24.2" customHeight="1">
      <c r="A341" s="33"/>
      <c r="B341" s="34"/>
      <c r="C341" s="181" t="s">
        <v>578</v>
      </c>
      <c r="D341" s="181" t="s">
        <v>138</v>
      </c>
      <c r="E341" s="182" t="s">
        <v>579</v>
      </c>
      <c r="F341" s="183" t="s">
        <v>580</v>
      </c>
      <c r="G341" s="184" t="s">
        <v>246</v>
      </c>
      <c r="H341" s="185">
        <v>90</v>
      </c>
      <c r="I341" s="186"/>
      <c r="J341" s="187">
        <f>ROUND(I341*H341,2)</f>
        <v>0</v>
      </c>
      <c r="K341" s="188"/>
      <c r="L341" s="38"/>
      <c r="M341" s="189" t="s">
        <v>1</v>
      </c>
      <c r="N341" s="190" t="s">
        <v>41</v>
      </c>
      <c r="O341" s="70"/>
      <c r="P341" s="191">
        <f>O341*H341</f>
        <v>0</v>
      </c>
      <c r="Q341" s="191">
        <v>0</v>
      </c>
      <c r="R341" s="191">
        <f>Q341*H341</f>
        <v>0</v>
      </c>
      <c r="S341" s="191">
        <v>0</v>
      </c>
      <c r="T341" s="19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3" t="s">
        <v>142</v>
      </c>
      <c r="AT341" s="193" t="s">
        <v>138</v>
      </c>
      <c r="AU341" s="193" t="s">
        <v>143</v>
      </c>
      <c r="AY341" s="16" t="s">
        <v>136</v>
      </c>
      <c r="BE341" s="194">
        <f>IF(N341="základní",J341,0)</f>
        <v>0</v>
      </c>
      <c r="BF341" s="194">
        <f>IF(N341="snížená",J341,0)</f>
        <v>0</v>
      </c>
      <c r="BG341" s="194">
        <f>IF(N341="zákl. přenesená",J341,0)</f>
        <v>0</v>
      </c>
      <c r="BH341" s="194">
        <f>IF(N341="sníž. přenesená",J341,0)</f>
        <v>0</v>
      </c>
      <c r="BI341" s="194">
        <f>IF(N341="nulová",J341,0)</f>
        <v>0</v>
      </c>
      <c r="BJ341" s="16" t="s">
        <v>143</v>
      </c>
      <c r="BK341" s="194">
        <f>ROUND(I341*H341,2)</f>
        <v>0</v>
      </c>
      <c r="BL341" s="16" t="s">
        <v>142</v>
      </c>
      <c r="BM341" s="193" t="s">
        <v>581</v>
      </c>
    </row>
    <row r="342" spans="1:65" s="13" customFormat="1" ht="11.25">
      <c r="B342" s="195"/>
      <c r="C342" s="196"/>
      <c r="D342" s="197" t="s">
        <v>145</v>
      </c>
      <c r="E342" s="198" t="s">
        <v>1</v>
      </c>
      <c r="F342" s="199" t="s">
        <v>582</v>
      </c>
      <c r="G342" s="196"/>
      <c r="H342" s="200">
        <v>90</v>
      </c>
      <c r="I342" s="201"/>
      <c r="J342" s="196"/>
      <c r="K342" s="196"/>
      <c r="L342" s="202"/>
      <c r="M342" s="203"/>
      <c r="N342" s="204"/>
      <c r="O342" s="204"/>
      <c r="P342" s="204"/>
      <c r="Q342" s="204"/>
      <c r="R342" s="204"/>
      <c r="S342" s="204"/>
      <c r="T342" s="205"/>
      <c r="AT342" s="206" t="s">
        <v>145</v>
      </c>
      <c r="AU342" s="206" t="s">
        <v>143</v>
      </c>
      <c r="AV342" s="13" t="s">
        <v>143</v>
      </c>
      <c r="AW342" s="13" t="s">
        <v>32</v>
      </c>
      <c r="AX342" s="13" t="s">
        <v>14</v>
      </c>
      <c r="AY342" s="206" t="s">
        <v>136</v>
      </c>
    </row>
    <row r="343" spans="1:65" s="2" customFormat="1" ht="21.75" customHeight="1">
      <c r="A343" s="33"/>
      <c r="B343" s="34"/>
      <c r="C343" s="181" t="s">
        <v>583</v>
      </c>
      <c r="D343" s="181" t="s">
        <v>138</v>
      </c>
      <c r="E343" s="182" t="s">
        <v>584</v>
      </c>
      <c r="F343" s="183" t="s">
        <v>585</v>
      </c>
      <c r="G343" s="184" t="s">
        <v>141</v>
      </c>
      <c r="H343" s="185">
        <v>19.274999999999999</v>
      </c>
      <c r="I343" s="186"/>
      <c r="J343" s="187">
        <f>ROUND(I343*H343,2)</f>
        <v>0</v>
      </c>
      <c r="K343" s="188"/>
      <c r="L343" s="38"/>
      <c r="M343" s="189" t="s">
        <v>1</v>
      </c>
      <c r="N343" s="190" t="s">
        <v>41</v>
      </c>
      <c r="O343" s="70"/>
      <c r="P343" s="191">
        <f>O343*H343</f>
        <v>0</v>
      </c>
      <c r="Q343" s="191">
        <v>0.3674</v>
      </c>
      <c r="R343" s="191">
        <f>Q343*H343</f>
        <v>7.0816349999999995</v>
      </c>
      <c r="S343" s="191">
        <v>0</v>
      </c>
      <c r="T343" s="19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3" t="s">
        <v>142</v>
      </c>
      <c r="AT343" s="193" t="s">
        <v>138</v>
      </c>
      <c r="AU343" s="193" t="s">
        <v>143</v>
      </c>
      <c r="AY343" s="16" t="s">
        <v>136</v>
      </c>
      <c r="BE343" s="194">
        <f>IF(N343="základní",J343,0)</f>
        <v>0</v>
      </c>
      <c r="BF343" s="194">
        <f>IF(N343="snížená",J343,0)</f>
        <v>0</v>
      </c>
      <c r="BG343" s="194">
        <f>IF(N343="zákl. přenesená",J343,0)</f>
        <v>0</v>
      </c>
      <c r="BH343" s="194">
        <f>IF(N343="sníž. přenesená",J343,0)</f>
        <v>0</v>
      </c>
      <c r="BI343" s="194">
        <f>IF(N343="nulová",J343,0)</f>
        <v>0</v>
      </c>
      <c r="BJ343" s="16" t="s">
        <v>143</v>
      </c>
      <c r="BK343" s="194">
        <f>ROUND(I343*H343,2)</f>
        <v>0</v>
      </c>
      <c r="BL343" s="16" t="s">
        <v>142</v>
      </c>
      <c r="BM343" s="193" t="s">
        <v>586</v>
      </c>
    </row>
    <row r="344" spans="1:65" s="2" customFormat="1" ht="24.2" customHeight="1">
      <c r="A344" s="33"/>
      <c r="B344" s="34"/>
      <c r="C344" s="181" t="s">
        <v>587</v>
      </c>
      <c r="D344" s="181" t="s">
        <v>138</v>
      </c>
      <c r="E344" s="182" t="s">
        <v>588</v>
      </c>
      <c r="F344" s="183" t="s">
        <v>589</v>
      </c>
      <c r="G344" s="184" t="s">
        <v>141</v>
      </c>
      <c r="H344" s="185">
        <v>19.274999999999999</v>
      </c>
      <c r="I344" s="186"/>
      <c r="J344" s="187">
        <f>ROUND(I344*H344,2)</f>
        <v>0</v>
      </c>
      <c r="K344" s="188"/>
      <c r="L344" s="38"/>
      <c r="M344" s="189" t="s">
        <v>1</v>
      </c>
      <c r="N344" s="190" t="s">
        <v>41</v>
      </c>
      <c r="O344" s="70"/>
      <c r="P344" s="191">
        <f>O344*H344</f>
        <v>0</v>
      </c>
      <c r="Q344" s="191">
        <v>0.22136</v>
      </c>
      <c r="R344" s="191">
        <f>Q344*H344</f>
        <v>4.2667139999999995</v>
      </c>
      <c r="S344" s="191">
        <v>0</v>
      </c>
      <c r="T344" s="19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93" t="s">
        <v>142</v>
      </c>
      <c r="AT344" s="193" t="s">
        <v>138</v>
      </c>
      <c r="AU344" s="193" t="s">
        <v>143</v>
      </c>
      <c r="AY344" s="16" t="s">
        <v>136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6" t="s">
        <v>143</v>
      </c>
      <c r="BK344" s="194">
        <f>ROUND(I344*H344,2)</f>
        <v>0</v>
      </c>
      <c r="BL344" s="16" t="s">
        <v>142</v>
      </c>
      <c r="BM344" s="193" t="s">
        <v>590</v>
      </c>
    </row>
    <row r="345" spans="1:65" s="13" customFormat="1" ht="11.25">
      <c r="B345" s="195"/>
      <c r="C345" s="196"/>
      <c r="D345" s="197" t="s">
        <v>145</v>
      </c>
      <c r="E345" s="198" t="s">
        <v>1</v>
      </c>
      <c r="F345" s="199" t="s">
        <v>591</v>
      </c>
      <c r="G345" s="196"/>
      <c r="H345" s="200">
        <v>19.274999999999999</v>
      </c>
      <c r="I345" s="201"/>
      <c r="J345" s="196"/>
      <c r="K345" s="196"/>
      <c r="L345" s="202"/>
      <c r="M345" s="203"/>
      <c r="N345" s="204"/>
      <c r="O345" s="204"/>
      <c r="P345" s="204"/>
      <c r="Q345" s="204"/>
      <c r="R345" s="204"/>
      <c r="S345" s="204"/>
      <c r="T345" s="205"/>
      <c r="AT345" s="206" t="s">
        <v>145</v>
      </c>
      <c r="AU345" s="206" t="s">
        <v>143</v>
      </c>
      <c r="AV345" s="13" t="s">
        <v>143</v>
      </c>
      <c r="AW345" s="13" t="s">
        <v>32</v>
      </c>
      <c r="AX345" s="13" t="s">
        <v>14</v>
      </c>
      <c r="AY345" s="206" t="s">
        <v>136</v>
      </c>
    </row>
    <row r="346" spans="1:65" s="2" customFormat="1" ht="21.75" customHeight="1">
      <c r="A346" s="33"/>
      <c r="B346" s="34"/>
      <c r="C346" s="181" t="s">
        <v>592</v>
      </c>
      <c r="D346" s="181" t="s">
        <v>138</v>
      </c>
      <c r="E346" s="182" t="s">
        <v>593</v>
      </c>
      <c r="F346" s="183" t="s">
        <v>594</v>
      </c>
      <c r="G346" s="184" t="s">
        <v>209</v>
      </c>
      <c r="H346" s="185">
        <v>12</v>
      </c>
      <c r="I346" s="186"/>
      <c r="J346" s="187">
        <f t="shared" ref="J346:J353" si="10">ROUND(I346*H346,2)</f>
        <v>0</v>
      </c>
      <c r="K346" s="188"/>
      <c r="L346" s="38"/>
      <c r="M346" s="189" t="s">
        <v>1</v>
      </c>
      <c r="N346" s="190" t="s">
        <v>41</v>
      </c>
      <c r="O346" s="70"/>
      <c r="P346" s="191">
        <f t="shared" ref="P346:P353" si="11">O346*H346</f>
        <v>0</v>
      </c>
      <c r="Q346" s="191">
        <v>4.684E-2</v>
      </c>
      <c r="R346" s="191">
        <f t="shared" ref="R346:R353" si="12">Q346*H346</f>
        <v>0.56208000000000002</v>
      </c>
      <c r="S346" s="191">
        <v>0</v>
      </c>
      <c r="T346" s="192">
        <f t="shared" ref="T346:T353" si="13"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3" t="s">
        <v>142</v>
      </c>
      <c r="AT346" s="193" t="s">
        <v>138</v>
      </c>
      <c r="AU346" s="193" t="s">
        <v>143</v>
      </c>
      <c r="AY346" s="16" t="s">
        <v>136</v>
      </c>
      <c r="BE346" s="194">
        <f t="shared" ref="BE346:BE353" si="14">IF(N346="základní",J346,0)</f>
        <v>0</v>
      </c>
      <c r="BF346" s="194">
        <f t="shared" ref="BF346:BF353" si="15">IF(N346="snížená",J346,0)</f>
        <v>0</v>
      </c>
      <c r="BG346" s="194">
        <f t="shared" ref="BG346:BG353" si="16">IF(N346="zákl. přenesená",J346,0)</f>
        <v>0</v>
      </c>
      <c r="BH346" s="194">
        <f t="shared" ref="BH346:BH353" si="17">IF(N346="sníž. přenesená",J346,0)</f>
        <v>0</v>
      </c>
      <c r="BI346" s="194">
        <f t="shared" ref="BI346:BI353" si="18">IF(N346="nulová",J346,0)</f>
        <v>0</v>
      </c>
      <c r="BJ346" s="16" t="s">
        <v>143</v>
      </c>
      <c r="BK346" s="194">
        <f t="shared" ref="BK346:BK353" si="19">ROUND(I346*H346,2)</f>
        <v>0</v>
      </c>
      <c r="BL346" s="16" t="s">
        <v>142</v>
      </c>
      <c r="BM346" s="193" t="s">
        <v>595</v>
      </c>
    </row>
    <row r="347" spans="1:65" s="2" customFormat="1" ht="33" customHeight="1">
      <c r="A347" s="33"/>
      <c r="B347" s="34"/>
      <c r="C347" s="207" t="s">
        <v>596</v>
      </c>
      <c r="D347" s="207" t="s">
        <v>179</v>
      </c>
      <c r="E347" s="208" t="s">
        <v>597</v>
      </c>
      <c r="F347" s="209" t="s">
        <v>598</v>
      </c>
      <c r="G347" s="210" t="s">
        <v>209</v>
      </c>
      <c r="H347" s="211">
        <v>3</v>
      </c>
      <c r="I347" s="212"/>
      <c r="J347" s="213">
        <f t="shared" si="10"/>
        <v>0</v>
      </c>
      <c r="K347" s="214"/>
      <c r="L347" s="215"/>
      <c r="M347" s="216" t="s">
        <v>1</v>
      </c>
      <c r="N347" s="217" t="s">
        <v>41</v>
      </c>
      <c r="O347" s="70"/>
      <c r="P347" s="191">
        <f t="shared" si="11"/>
        <v>0</v>
      </c>
      <c r="Q347" s="191">
        <v>1.201E-2</v>
      </c>
      <c r="R347" s="191">
        <f t="shared" si="12"/>
        <v>3.603E-2</v>
      </c>
      <c r="S347" s="191">
        <v>0</v>
      </c>
      <c r="T347" s="192">
        <f t="shared" si="13"/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3" t="s">
        <v>174</v>
      </c>
      <c r="AT347" s="193" t="s">
        <v>179</v>
      </c>
      <c r="AU347" s="193" t="s">
        <v>143</v>
      </c>
      <c r="AY347" s="16" t="s">
        <v>136</v>
      </c>
      <c r="BE347" s="194">
        <f t="shared" si="14"/>
        <v>0</v>
      </c>
      <c r="BF347" s="194">
        <f t="shared" si="15"/>
        <v>0</v>
      </c>
      <c r="BG347" s="194">
        <f t="shared" si="16"/>
        <v>0</v>
      </c>
      <c r="BH347" s="194">
        <f t="shared" si="17"/>
        <v>0</v>
      </c>
      <c r="BI347" s="194">
        <f t="shared" si="18"/>
        <v>0</v>
      </c>
      <c r="BJ347" s="16" t="s">
        <v>143</v>
      </c>
      <c r="BK347" s="194">
        <f t="shared" si="19"/>
        <v>0</v>
      </c>
      <c r="BL347" s="16" t="s">
        <v>142</v>
      </c>
      <c r="BM347" s="193" t="s">
        <v>599</v>
      </c>
    </row>
    <row r="348" spans="1:65" s="2" customFormat="1" ht="33" customHeight="1">
      <c r="A348" s="33"/>
      <c r="B348" s="34"/>
      <c r="C348" s="207" t="s">
        <v>600</v>
      </c>
      <c r="D348" s="207" t="s">
        <v>179</v>
      </c>
      <c r="E348" s="208" t="s">
        <v>601</v>
      </c>
      <c r="F348" s="209" t="s">
        <v>602</v>
      </c>
      <c r="G348" s="210" t="s">
        <v>209</v>
      </c>
      <c r="H348" s="211">
        <v>9</v>
      </c>
      <c r="I348" s="212"/>
      <c r="J348" s="213">
        <f t="shared" si="10"/>
        <v>0</v>
      </c>
      <c r="K348" s="214"/>
      <c r="L348" s="215"/>
      <c r="M348" s="216" t="s">
        <v>1</v>
      </c>
      <c r="N348" s="217" t="s">
        <v>41</v>
      </c>
      <c r="O348" s="70"/>
      <c r="P348" s="191">
        <f t="shared" si="11"/>
        <v>0</v>
      </c>
      <c r="Q348" s="191">
        <v>1.2489999999999999E-2</v>
      </c>
      <c r="R348" s="191">
        <f t="shared" si="12"/>
        <v>0.11241</v>
      </c>
      <c r="S348" s="191">
        <v>0</v>
      </c>
      <c r="T348" s="192">
        <f t="shared" si="13"/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3" t="s">
        <v>174</v>
      </c>
      <c r="AT348" s="193" t="s">
        <v>179</v>
      </c>
      <c r="AU348" s="193" t="s">
        <v>143</v>
      </c>
      <c r="AY348" s="16" t="s">
        <v>136</v>
      </c>
      <c r="BE348" s="194">
        <f t="shared" si="14"/>
        <v>0</v>
      </c>
      <c r="BF348" s="194">
        <f t="shared" si="15"/>
        <v>0</v>
      </c>
      <c r="BG348" s="194">
        <f t="shared" si="16"/>
        <v>0</v>
      </c>
      <c r="BH348" s="194">
        <f t="shared" si="17"/>
        <v>0</v>
      </c>
      <c r="BI348" s="194">
        <f t="shared" si="18"/>
        <v>0</v>
      </c>
      <c r="BJ348" s="16" t="s">
        <v>143</v>
      </c>
      <c r="BK348" s="194">
        <f t="shared" si="19"/>
        <v>0</v>
      </c>
      <c r="BL348" s="16" t="s">
        <v>142</v>
      </c>
      <c r="BM348" s="193" t="s">
        <v>603</v>
      </c>
    </row>
    <row r="349" spans="1:65" s="2" customFormat="1" ht="21.75" customHeight="1">
      <c r="A349" s="33"/>
      <c r="B349" s="34"/>
      <c r="C349" s="181" t="s">
        <v>604</v>
      </c>
      <c r="D349" s="181" t="s">
        <v>138</v>
      </c>
      <c r="E349" s="182" t="s">
        <v>605</v>
      </c>
      <c r="F349" s="183" t="s">
        <v>606</v>
      </c>
      <c r="G349" s="184" t="s">
        <v>209</v>
      </c>
      <c r="H349" s="185">
        <v>3</v>
      </c>
      <c r="I349" s="186"/>
      <c r="J349" s="187">
        <f t="shared" si="10"/>
        <v>0</v>
      </c>
      <c r="K349" s="188"/>
      <c r="L349" s="38"/>
      <c r="M349" s="189" t="s">
        <v>1</v>
      </c>
      <c r="N349" s="190" t="s">
        <v>41</v>
      </c>
      <c r="O349" s="70"/>
      <c r="P349" s="191">
        <f t="shared" si="11"/>
        <v>0</v>
      </c>
      <c r="Q349" s="191">
        <v>7.1459999999999996E-2</v>
      </c>
      <c r="R349" s="191">
        <f t="shared" si="12"/>
        <v>0.21437999999999999</v>
      </c>
      <c r="S349" s="191">
        <v>0</v>
      </c>
      <c r="T349" s="192">
        <f t="shared" si="13"/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3" t="s">
        <v>142</v>
      </c>
      <c r="AT349" s="193" t="s">
        <v>138</v>
      </c>
      <c r="AU349" s="193" t="s">
        <v>143</v>
      </c>
      <c r="AY349" s="16" t="s">
        <v>136</v>
      </c>
      <c r="BE349" s="194">
        <f t="shared" si="14"/>
        <v>0</v>
      </c>
      <c r="BF349" s="194">
        <f t="shared" si="15"/>
        <v>0</v>
      </c>
      <c r="BG349" s="194">
        <f t="shared" si="16"/>
        <v>0</v>
      </c>
      <c r="BH349" s="194">
        <f t="shared" si="17"/>
        <v>0</v>
      </c>
      <c r="BI349" s="194">
        <f t="shared" si="18"/>
        <v>0</v>
      </c>
      <c r="BJ349" s="16" t="s">
        <v>143</v>
      </c>
      <c r="BK349" s="194">
        <f t="shared" si="19"/>
        <v>0</v>
      </c>
      <c r="BL349" s="16" t="s">
        <v>142</v>
      </c>
      <c r="BM349" s="193" t="s">
        <v>607</v>
      </c>
    </row>
    <row r="350" spans="1:65" s="2" customFormat="1" ht="33" customHeight="1">
      <c r="A350" s="33"/>
      <c r="B350" s="34"/>
      <c r="C350" s="207" t="s">
        <v>608</v>
      </c>
      <c r="D350" s="207" t="s">
        <v>179</v>
      </c>
      <c r="E350" s="208" t="s">
        <v>609</v>
      </c>
      <c r="F350" s="209" t="s">
        <v>610</v>
      </c>
      <c r="G350" s="210" t="s">
        <v>209</v>
      </c>
      <c r="H350" s="211">
        <v>3</v>
      </c>
      <c r="I350" s="212"/>
      <c r="J350" s="213">
        <f t="shared" si="10"/>
        <v>0</v>
      </c>
      <c r="K350" s="214"/>
      <c r="L350" s="215"/>
      <c r="M350" s="216" t="s">
        <v>1</v>
      </c>
      <c r="N350" s="217" t="s">
        <v>41</v>
      </c>
      <c r="O350" s="70"/>
      <c r="P350" s="191">
        <f t="shared" si="11"/>
        <v>0</v>
      </c>
      <c r="Q350" s="191">
        <v>1.524E-2</v>
      </c>
      <c r="R350" s="191">
        <f t="shared" si="12"/>
        <v>4.5719999999999997E-2</v>
      </c>
      <c r="S350" s="191">
        <v>0</v>
      </c>
      <c r="T350" s="192">
        <f t="shared" si="13"/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3" t="s">
        <v>174</v>
      </c>
      <c r="AT350" s="193" t="s">
        <v>179</v>
      </c>
      <c r="AU350" s="193" t="s">
        <v>143</v>
      </c>
      <c r="AY350" s="16" t="s">
        <v>136</v>
      </c>
      <c r="BE350" s="194">
        <f t="shared" si="14"/>
        <v>0</v>
      </c>
      <c r="BF350" s="194">
        <f t="shared" si="15"/>
        <v>0</v>
      </c>
      <c r="BG350" s="194">
        <f t="shared" si="16"/>
        <v>0</v>
      </c>
      <c r="BH350" s="194">
        <f t="shared" si="17"/>
        <v>0</v>
      </c>
      <c r="BI350" s="194">
        <f t="shared" si="18"/>
        <v>0</v>
      </c>
      <c r="BJ350" s="16" t="s">
        <v>143</v>
      </c>
      <c r="BK350" s="194">
        <f t="shared" si="19"/>
        <v>0</v>
      </c>
      <c r="BL350" s="16" t="s">
        <v>142</v>
      </c>
      <c r="BM350" s="193" t="s">
        <v>611</v>
      </c>
    </row>
    <row r="351" spans="1:65" s="2" customFormat="1" ht="16.5" customHeight="1">
      <c r="A351" s="33"/>
      <c r="B351" s="34"/>
      <c r="C351" s="181" t="s">
        <v>612</v>
      </c>
      <c r="D351" s="181" t="s">
        <v>138</v>
      </c>
      <c r="E351" s="182" t="s">
        <v>613</v>
      </c>
      <c r="F351" s="183" t="s">
        <v>614</v>
      </c>
      <c r="G351" s="184" t="s">
        <v>209</v>
      </c>
      <c r="H351" s="185">
        <v>16</v>
      </c>
      <c r="I351" s="186"/>
      <c r="J351" s="187">
        <f t="shared" si="10"/>
        <v>0</v>
      </c>
      <c r="K351" s="188"/>
      <c r="L351" s="38"/>
      <c r="M351" s="189" t="s">
        <v>1</v>
      </c>
      <c r="N351" s="190" t="s">
        <v>41</v>
      </c>
      <c r="O351" s="70"/>
      <c r="P351" s="191">
        <f t="shared" si="11"/>
        <v>0</v>
      </c>
      <c r="Q351" s="191">
        <v>0</v>
      </c>
      <c r="R351" s="191">
        <f t="shared" si="12"/>
        <v>0</v>
      </c>
      <c r="S351" s="191">
        <v>0</v>
      </c>
      <c r="T351" s="192">
        <f t="shared" si="13"/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3" t="s">
        <v>142</v>
      </c>
      <c r="AT351" s="193" t="s">
        <v>138</v>
      </c>
      <c r="AU351" s="193" t="s">
        <v>143</v>
      </c>
      <c r="AY351" s="16" t="s">
        <v>136</v>
      </c>
      <c r="BE351" s="194">
        <f t="shared" si="14"/>
        <v>0</v>
      </c>
      <c r="BF351" s="194">
        <f t="shared" si="15"/>
        <v>0</v>
      </c>
      <c r="BG351" s="194">
        <f t="shared" si="16"/>
        <v>0</v>
      </c>
      <c r="BH351" s="194">
        <f t="shared" si="17"/>
        <v>0</v>
      </c>
      <c r="BI351" s="194">
        <f t="shared" si="18"/>
        <v>0</v>
      </c>
      <c r="BJ351" s="16" t="s">
        <v>143</v>
      </c>
      <c r="BK351" s="194">
        <f t="shared" si="19"/>
        <v>0</v>
      </c>
      <c r="BL351" s="16" t="s">
        <v>142</v>
      </c>
      <c r="BM351" s="193" t="s">
        <v>615</v>
      </c>
    </row>
    <row r="352" spans="1:65" s="2" customFormat="1" ht="24.2" customHeight="1">
      <c r="A352" s="33"/>
      <c r="B352" s="34"/>
      <c r="C352" s="181" t="s">
        <v>616</v>
      </c>
      <c r="D352" s="181" t="s">
        <v>138</v>
      </c>
      <c r="E352" s="182" t="s">
        <v>617</v>
      </c>
      <c r="F352" s="183" t="s">
        <v>618</v>
      </c>
      <c r="G352" s="184" t="s">
        <v>209</v>
      </c>
      <c r="H352" s="185">
        <v>16</v>
      </c>
      <c r="I352" s="186"/>
      <c r="J352" s="187">
        <f t="shared" si="10"/>
        <v>0</v>
      </c>
      <c r="K352" s="188"/>
      <c r="L352" s="38"/>
      <c r="M352" s="189" t="s">
        <v>1</v>
      </c>
      <c r="N352" s="190" t="s">
        <v>41</v>
      </c>
      <c r="O352" s="70"/>
      <c r="P352" s="191">
        <f t="shared" si="11"/>
        <v>0</v>
      </c>
      <c r="Q352" s="191">
        <v>0</v>
      </c>
      <c r="R352" s="191">
        <f t="shared" si="12"/>
        <v>0</v>
      </c>
      <c r="S352" s="191">
        <v>0</v>
      </c>
      <c r="T352" s="192">
        <f t="shared" si="13"/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3" t="s">
        <v>142</v>
      </c>
      <c r="AT352" s="193" t="s">
        <v>138</v>
      </c>
      <c r="AU352" s="193" t="s">
        <v>143</v>
      </c>
      <c r="AY352" s="16" t="s">
        <v>136</v>
      </c>
      <c r="BE352" s="194">
        <f t="shared" si="14"/>
        <v>0</v>
      </c>
      <c r="BF352" s="194">
        <f t="shared" si="15"/>
        <v>0</v>
      </c>
      <c r="BG352" s="194">
        <f t="shared" si="16"/>
        <v>0</v>
      </c>
      <c r="BH352" s="194">
        <f t="shared" si="17"/>
        <v>0</v>
      </c>
      <c r="BI352" s="194">
        <f t="shared" si="18"/>
        <v>0</v>
      </c>
      <c r="BJ352" s="16" t="s">
        <v>143</v>
      </c>
      <c r="BK352" s="194">
        <f t="shared" si="19"/>
        <v>0</v>
      </c>
      <c r="BL352" s="16" t="s">
        <v>142</v>
      </c>
      <c r="BM352" s="193" t="s">
        <v>619</v>
      </c>
    </row>
    <row r="353" spans="1:65" s="2" customFormat="1" ht="16.5" customHeight="1">
      <c r="A353" s="33"/>
      <c r="B353" s="34"/>
      <c r="C353" s="207" t="s">
        <v>620</v>
      </c>
      <c r="D353" s="207" t="s">
        <v>179</v>
      </c>
      <c r="E353" s="208" t="s">
        <v>621</v>
      </c>
      <c r="F353" s="209" t="s">
        <v>622</v>
      </c>
      <c r="G353" s="210" t="s">
        <v>246</v>
      </c>
      <c r="H353" s="211">
        <v>4</v>
      </c>
      <c r="I353" s="212"/>
      <c r="J353" s="213">
        <f t="shared" si="10"/>
        <v>0</v>
      </c>
      <c r="K353" s="214"/>
      <c r="L353" s="215"/>
      <c r="M353" s="216" t="s">
        <v>1</v>
      </c>
      <c r="N353" s="217" t="s">
        <v>41</v>
      </c>
      <c r="O353" s="70"/>
      <c r="P353" s="191">
        <f t="shared" si="11"/>
        <v>0</v>
      </c>
      <c r="Q353" s="191">
        <v>6.9999999999999999E-4</v>
      </c>
      <c r="R353" s="191">
        <f t="shared" si="12"/>
        <v>2.8E-3</v>
      </c>
      <c r="S353" s="191">
        <v>0</v>
      </c>
      <c r="T353" s="192">
        <f t="shared" si="13"/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3" t="s">
        <v>174</v>
      </c>
      <c r="AT353" s="193" t="s">
        <v>179</v>
      </c>
      <c r="AU353" s="193" t="s">
        <v>143</v>
      </c>
      <c r="AY353" s="16" t="s">
        <v>136</v>
      </c>
      <c r="BE353" s="194">
        <f t="shared" si="14"/>
        <v>0</v>
      </c>
      <c r="BF353" s="194">
        <f t="shared" si="15"/>
        <v>0</v>
      </c>
      <c r="BG353" s="194">
        <f t="shared" si="16"/>
        <v>0</v>
      </c>
      <c r="BH353" s="194">
        <f t="shared" si="17"/>
        <v>0</v>
      </c>
      <c r="BI353" s="194">
        <f t="shared" si="18"/>
        <v>0</v>
      </c>
      <c r="BJ353" s="16" t="s">
        <v>143</v>
      </c>
      <c r="BK353" s="194">
        <f t="shared" si="19"/>
        <v>0</v>
      </c>
      <c r="BL353" s="16" t="s">
        <v>142</v>
      </c>
      <c r="BM353" s="193" t="s">
        <v>623</v>
      </c>
    </row>
    <row r="354" spans="1:65" s="12" customFormat="1" ht="22.9" customHeight="1">
      <c r="B354" s="165"/>
      <c r="C354" s="166"/>
      <c r="D354" s="167" t="s">
        <v>74</v>
      </c>
      <c r="E354" s="179" t="s">
        <v>178</v>
      </c>
      <c r="F354" s="179" t="s">
        <v>624</v>
      </c>
      <c r="G354" s="166"/>
      <c r="H354" s="166"/>
      <c r="I354" s="169"/>
      <c r="J354" s="180">
        <f>BK354</f>
        <v>0</v>
      </c>
      <c r="K354" s="166"/>
      <c r="L354" s="171"/>
      <c r="M354" s="172"/>
      <c r="N354" s="173"/>
      <c r="O354" s="173"/>
      <c r="P354" s="174">
        <f>SUM(P355:P434)</f>
        <v>0</v>
      </c>
      <c r="Q354" s="173"/>
      <c r="R354" s="174">
        <f>SUM(R355:R434)</f>
        <v>3.1080091199999993</v>
      </c>
      <c r="S354" s="173"/>
      <c r="T354" s="175">
        <f>SUM(T355:T434)</f>
        <v>38.658911000000003</v>
      </c>
      <c r="AR354" s="176" t="s">
        <v>14</v>
      </c>
      <c r="AT354" s="177" t="s">
        <v>74</v>
      </c>
      <c r="AU354" s="177" t="s">
        <v>14</v>
      </c>
      <c r="AY354" s="176" t="s">
        <v>136</v>
      </c>
      <c r="BK354" s="178">
        <f>SUM(BK355:BK434)</f>
        <v>0</v>
      </c>
    </row>
    <row r="355" spans="1:65" s="2" customFormat="1" ht="33" customHeight="1">
      <c r="A355" s="33"/>
      <c r="B355" s="34"/>
      <c r="C355" s="181" t="s">
        <v>625</v>
      </c>
      <c r="D355" s="181" t="s">
        <v>138</v>
      </c>
      <c r="E355" s="182" t="s">
        <v>626</v>
      </c>
      <c r="F355" s="183" t="s">
        <v>627</v>
      </c>
      <c r="G355" s="184" t="s">
        <v>141</v>
      </c>
      <c r="H355" s="185">
        <v>567.67999999999995</v>
      </c>
      <c r="I355" s="186"/>
      <c r="J355" s="187">
        <f>ROUND(I355*H355,2)</f>
        <v>0</v>
      </c>
      <c r="K355" s="188"/>
      <c r="L355" s="38"/>
      <c r="M355" s="189" t="s">
        <v>1</v>
      </c>
      <c r="N355" s="190" t="s">
        <v>41</v>
      </c>
      <c r="O355" s="70"/>
      <c r="P355" s="191">
        <f>O355*H355</f>
        <v>0</v>
      </c>
      <c r="Q355" s="191">
        <v>0</v>
      </c>
      <c r="R355" s="191">
        <f>Q355*H355</f>
        <v>0</v>
      </c>
      <c r="S355" s="191">
        <v>0</v>
      </c>
      <c r="T355" s="19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3" t="s">
        <v>142</v>
      </c>
      <c r="AT355" s="193" t="s">
        <v>138</v>
      </c>
      <c r="AU355" s="193" t="s">
        <v>143</v>
      </c>
      <c r="AY355" s="16" t="s">
        <v>136</v>
      </c>
      <c r="BE355" s="194">
        <f>IF(N355="základní",J355,0)</f>
        <v>0</v>
      </c>
      <c r="BF355" s="194">
        <f>IF(N355="snížená",J355,0)</f>
        <v>0</v>
      </c>
      <c r="BG355" s="194">
        <f>IF(N355="zákl. přenesená",J355,0)</f>
        <v>0</v>
      </c>
      <c r="BH355" s="194">
        <f>IF(N355="sníž. přenesená",J355,0)</f>
        <v>0</v>
      </c>
      <c r="BI355" s="194">
        <f>IF(N355="nulová",J355,0)</f>
        <v>0</v>
      </c>
      <c r="BJ355" s="16" t="s">
        <v>143</v>
      </c>
      <c r="BK355" s="194">
        <f>ROUND(I355*H355,2)</f>
        <v>0</v>
      </c>
      <c r="BL355" s="16" t="s">
        <v>142</v>
      </c>
      <c r="BM355" s="193" t="s">
        <v>628</v>
      </c>
    </row>
    <row r="356" spans="1:65" s="13" customFormat="1" ht="11.25">
      <c r="B356" s="195"/>
      <c r="C356" s="196"/>
      <c r="D356" s="197" t="s">
        <v>145</v>
      </c>
      <c r="E356" s="198" t="s">
        <v>1</v>
      </c>
      <c r="F356" s="199" t="s">
        <v>629</v>
      </c>
      <c r="G356" s="196"/>
      <c r="H356" s="200">
        <v>567.67999999999995</v>
      </c>
      <c r="I356" s="201"/>
      <c r="J356" s="196"/>
      <c r="K356" s="196"/>
      <c r="L356" s="202"/>
      <c r="M356" s="203"/>
      <c r="N356" s="204"/>
      <c r="O356" s="204"/>
      <c r="P356" s="204"/>
      <c r="Q356" s="204"/>
      <c r="R356" s="204"/>
      <c r="S356" s="204"/>
      <c r="T356" s="205"/>
      <c r="AT356" s="206" t="s">
        <v>145</v>
      </c>
      <c r="AU356" s="206" t="s">
        <v>143</v>
      </c>
      <c r="AV356" s="13" t="s">
        <v>143</v>
      </c>
      <c r="AW356" s="13" t="s">
        <v>32</v>
      </c>
      <c r="AX356" s="13" t="s">
        <v>14</v>
      </c>
      <c r="AY356" s="206" t="s">
        <v>136</v>
      </c>
    </row>
    <row r="357" spans="1:65" s="2" customFormat="1" ht="33" customHeight="1">
      <c r="A357" s="33"/>
      <c r="B357" s="34"/>
      <c r="C357" s="181" t="s">
        <v>630</v>
      </c>
      <c r="D357" s="181" t="s">
        <v>138</v>
      </c>
      <c r="E357" s="182" t="s">
        <v>631</v>
      </c>
      <c r="F357" s="183" t="s">
        <v>632</v>
      </c>
      <c r="G357" s="184" t="s">
        <v>141</v>
      </c>
      <c r="H357" s="185">
        <v>51091.199999999997</v>
      </c>
      <c r="I357" s="186"/>
      <c r="J357" s="187">
        <f>ROUND(I357*H357,2)</f>
        <v>0</v>
      </c>
      <c r="K357" s="188"/>
      <c r="L357" s="38"/>
      <c r="M357" s="189" t="s">
        <v>1</v>
      </c>
      <c r="N357" s="190" t="s">
        <v>41</v>
      </c>
      <c r="O357" s="70"/>
      <c r="P357" s="191">
        <f>O357*H357</f>
        <v>0</v>
      </c>
      <c r="Q357" s="191">
        <v>0</v>
      </c>
      <c r="R357" s="191">
        <f>Q357*H357</f>
        <v>0</v>
      </c>
      <c r="S357" s="191">
        <v>0</v>
      </c>
      <c r="T357" s="19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3" t="s">
        <v>142</v>
      </c>
      <c r="AT357" s="193" t="s">
        <v>138</v>
      </c>
      <c r="AU357" s="193" t="s">
        <v>143</v>
      </c>
      <c r="AY357" s="16" t="s">
        <v>136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16" t="s">
        <v>143</v>
      </c>
      <c r="BK357" s="194">
        <f>ROUND(I357*H357,2)</f>
        <v>0</v>
      </c>
      <c r="BL357" s="16" t="s">
        <v>142</v>
      </c>
      <c r="BM357" s="193" t="s">
        <v>633</v>
      </c>
    </row>
    <row r="358" spans="1:65" s="13" customFormat="1" ht="11.25">
      <c r="B358" s="195"/>
      <c r="C358" s="196"/>
      <c r="D358" s="197" t="s">
        <v>145</v>
      </c>
      <c r="E358" s="196"/>
      <c r="F358" s="199" t="s">
        <v>634</v>
      </c>
      <c r="G358" s="196"/>
      <c r="H358" s="200">
        <v>51091.199999999997</v>
      </c>
      <c r="I358" s="201"/>
      <c r="J358" s="196"/>
      <c r="K358" s="196"/>
      <c r="L358" s="202"/>
      <c r="M358" s="203"/>
      <c r="N358" s="204"/>
      <c r="O358" s="204"/>
      <c r="P358" s="204"/>
      <c r="Q358" s="204"/>
      <c r="R358" s="204"/>
      <c r="S358" s="204"/>
      <c r="T358" s="205"/>
      <c r="AT358" s="206" t="s">
        <v>145</v>
      </c>
      <c r="AU358" s="206" t="s">
        <v>143</v>
      </c>
      <c r="AV358" s="13" t="s">
        <v>143</v>
      </c>
      <c r="AW358" s="13" t="s">
        <v>4</v>
      </c>
      <c r="AX358" s="13" t="s">
        <v>14</v>
      </c>
      <c r="AY358" s="206" t="s">
        <v>136</v>
      </c>
    </row>
    <row r="359" spans="1:65" s="2" customFormat="1" ht="33" customHeight="1">
      <c r="A359" s="33"/>
      <c r="B359" s="34"/>
      <c r="C359" s="181" t="s">
        <v>635</v>
      </c>
      <c r="D359" s="181" t="s">
        <v>138</v>
      </c>
      <c r="E359" s="182" t="s">
        <v>636</v>
      </c>
      <c r="F359" s="183" t="s">
        <v>637</v>
      </c>
      <c r="G359" s="184" t="s">
        <v>141</v>
      </c>
      <c r="H359" s="185">
        <v>567.67999999999995</v>
      </c>
      <c r="I359" s="186"/>
      <c r="J359" s="187">
        <f>ROUND(I359*H359,2)</f>
        <v>0</v>
      </c>
      <c r="K359" s="188"/>
      <c r="L359" s="38"/>
      <c r="M359" s="189" t="s">
        <v>1</v>
      </c>
      <c r="N359" s="190" t="s">
        <v>41</v>
      </c>
      <c r="O359" s="70"/>
      <c r="P359" s="191">
        <f>O359*H359</f>
        <v>0</v>
      </c>
      <c r="Q359" s="191">
        <v>0</v>
      </c>
      <c r="R359" s="191">
        <f>Q359*H359</f>
        <v>0</v>
      </c>
      <c r="S359" s="191">
        <v>0</v>
      </c>
      <c r="T359" s="19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3" t="s">
        <v>142</v>
      </c>
      <c r="AT359" s="193" t="s">
        <v>138</v>
      </c>
      <c r="AU359" s="193" t="s">
        <v>143</v>
      </c>
      <c r="AY359" s="16" t="s">
        <v>136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6" t="s">
        <v>143</v>
      </c>
      <c r="BK359" s="194">
        <f>ROUND(I359*H359,2)</f>
        <v>0</v>
      </c>
      <c r="BL359" s="16" t="s">
        <v>142</v>
      </c>
      <c r="BM359" s="193" t="s">
        <v>638</v>
      </c>
    </row>
    <row r="360" spans="1:65" s="2" customFormat="1" ht="16.5" customHeight="1">
      <c r="A360" s="33"/>
      <c r="B360" s="34"/>
      <c r="C360" s="181" t="s">
        <v>639</v>
      </c>
      <c r="D360" s="181" t="s">
        <v>138</v>
      </c>
      <c r="E360" s="182" t="s">
        <v>640</v>
      </c>
      <c r="F360" s="183" t="s">
        <v>641</v>
      </c>
      <c r="G360" s="184" t="s">
        <v>141</v>
      </c>
      <c r="H360" s="185">
        <v>567.67999999999995</v>
      </c>
      <c r="I360" s="186"/>
      <c r="J360" s="187">
        <f>ROUND(I360*H360,2)</f>
        <v>0</v>
      </c>
      <c r="K360" s="188"/>
      <c r="L360" s="38"/>
      <c r="M360" s="189" t="s">
        <v>1</v>
      </c>
      <c r="N360" s="190" t="s">
        <v>41</v>
      </c>
      <c r="O360" s="70"/>
      <c r="P360" s="191">
        <f>O360*H360</f>
        <v>0</v>
      </c>
      <c r="Q360" s="191">
        <v>0</v>
      </c>
      <c r="R360" s="191">
        <f>Q360*H360</f>
        <v>0</v>
      </c>
      <c r="S360" s="191">
        <v>0</v>
      </c>
      <c r="T360" s="19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3" t="s">
        <v>142</v>
      </c>
      <c r="AT360" s="193" t="s">
        <v>138</v>
      </c>
      <c r="AU360" s="193" t="s">
        <v>143</v>
      </c>
      <c r="AY360" s="16" t="s">
        <v>136</v>
      </c>
      <c r="BE360" s="194">
        <f>IF(N360="základní",J360,0)</f>
        <v>0</v>
      </c>
      <c r="BF360" s="194">
        <f>IF(N360="snížená",J360,0)</f>
        <v>0</v>
      </c>
      <c r="BG360" s="194">
        <f>IF(N360="zákl. přenesená",J360,0)</f>
        <v>0</v>
      </c>
      <c r="BH360" s="194">
        <f>IF(N360="sníž. přenesená",J360,0)</f>
        <v>0</v>
      </c>
      <c r="BI360" s="194">
        <f>IF(N360="nulová",J360,0)</f>
        <v>0</v>
      </c>
      <c r="BJ360" s="16" t="s">
        <v>143</v>
      </c>
      <c r="BK360" s="194">
        <f>ROUND(I360*H360,2)</f>
        <v>0</v>
      </c>
      <c r="BL360" s="16" t="s">
        <v>142</v>
      </c>
      <c r="BM360" s="193" t="s">
        <v>642</v>
      </c>
    </row>
    <row r="361" spans="1:65" s="2" customFormat="1" ht="21.75" customHeight="1">
      <c r="A361" s="33"/>
      <c r="B361" s="34"/>
      <c r="C361" s="181" t="s">
        <v>643</v>
      </c>
      <c r="D361" s="181" t="s">
        <v>138</v>
      </c>
      <c r="E361" s="182" t="s">
        <v>644</v>
      </c>
      <c r="F361" s="183" t="s">
        <v>645</v>
      </c>
      <c r="G361" s="184" t="s">
        <v>141</v>
      </c>
      <c r="H361" s="185">
        <v>51091.199999999997</v>
      </c>
      <c r="I361" s="186"/>
      <c r="J361" s="187">
        <f>ROUND(I361*H361,2)</f>
        <v>0</v>
      </c>
      <c r="K361" s="188"/>
      <c r="L361" s="38"/>
      <c r="M361" s="189" t="s">
        <v>1</v>
      </c>
      <c r="N361" s="190" t="s">
        <v>41</v>
      </c>
      <c r="O361" s="70"/>
      <c r="P361" s="191">
        <f>O361*H361</f>
        <v>0</v>
      </c>
      <c r="Q361" s="191">
        <v>0</v>
      </c>
      <c r="R361" s="191">
        <f>Q361*H361</f>
        <v>0</v>
      </c>
      <c r="S361" s="191">
        <v>0</v>
      </c>
      <c r="T361" s="19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3" t="s">
        <v>142</v>
      </c>
      <c r="AT361" s="193" t="s">
        <v>138</v>
      </c>
      <c r="AU361" s="193" t="s">
        <v>143</v>
      </c>
      <c r="AY361" s="16" t="s">
        <v>136</v>
      </c>
      <c r="BE361" s="194">
        <f>IF(N361="základní",J361,0)</f>
        <v>0</v>
      </c>
      <c r="BF361" s="194">
        <f>IF(N361="snížená",J361,0)</f>
        <v>0</v>
      </c>
      <c r="BG361" s="194">
        <f>IF(N361="zákl. přenesená",J361,0)</f>
        <v>0</v>
      </c>
      <c r="BH361" s="194">
        <f>IF(N361="sníž. přenesená",J361,0)</f>
        <v>0</v>
      </c>
      <c r="BI361" s="194">
        <f>IF(N361="nulová",J361,0)</f>
        <v>0</v>
      </c>
      <c r="BJ361" s="16" t="s">
        <v>143</v>
      </c>
      <c r="BK361" s="194">
        <f>ROUND(I361*H361,2)</f>
        <v>0</v>
      </c>
      <c r="BL361" s="16" t="s">
        <v>142</v>
      </c>
      <c r="BM361" s="193" t="s">
        <v>646</v>
      </c>
    </row>
    <row r="362" spans="1:65" s="13" customFormat="1" ht="11.25">
      <c r="B362" s="195"/>
      <c r="C362" s="196"/>
      <c r="D362" s="197" t="s">
        <v>145</v>
      </c>
      <c r="E362" s="196"/>
      <c r="F362" s="199" t="s">
        <v>634</v>
      </c>
      <c r="G362" s="196"/>
      <c r="H362" s="200">
        <v>51091.199999999997</v>
      </c>
      <c r="I362" s="201"/>
      <c r="J362" s="196"/>
      <c r="K362" s="196"/>
      <c r="L362" s="202"/>
      <c r="M362" s="203"/>
      <c r="N362" s="204"/>
      <c r="O362" s="204"/>
      <c r="P362" s="204"/>
      <c r="Q362" s="204"/>
      <c r="R362" s="204"/>
      <c r="S362" s="204"/>
      <c r="T362" s="205"/>
      <c r="AT362" s="206" t="s">
        <v>145</v>
      </c>
      <c r="AU362" s="206" t="s">
        <v>143</v>
      </c>
      <c r="AV362" s="13" t="s">
        <v>143</v>
      </c>
      <c r="AW362" s="13" t="s">
        <v>4</v>
      </c>
      <c r="AX362" s="13" t="s">
        <v>14</v>
      </c>
      <c r="AY362" s="206" t="s">
        <v>136</v>
      </c>
    </row>
    <row r="363" spans="1:65" s="2" customFormat="1" ht="21.75" customHeight="1">
      <c r="A363" s="33"/>
      <c r="B363" s="34"/>
      <c r="C363" s="181" t="s">
        <v>647</v>
      </c>
      <c r="D363" s="181" t="s">
        <v>138</v>
      </c>
      <c r="E363" s="182" t="s">
        <v>648</v>
      </c>
      <c r="F363" s="183" t="s">
        <v>649</v>
      </c>
      <c r="G363" s="184" t="s">
        <v>141</v>
      </c>
      <c r="H363" s="185">
        <v>567.67999999999995</v>
      </c>
      <c r="I363" s="186"/>
      <c r="J363" s="187">
        <f>ROUND(I363*H363,2)</f>
        <v>0</v>
      </c>
      <c r="K363" s="188"/>
      <c r="L363" s="38"/>
      <c r="M363" s="189" t="s">
        <v>1</v>
      </c>
      <c r="N363" s="190" t="s">
        <v>41</v>
      </c>
      <c r="O363" s="70"/>
      <c r="P363" s="191">
        <f>O363*H363</f>
        <v>0</v>
      </c>
      <c r="Q363" s="191">
        <v>0</v>
      </c>
      <c r="R363" s="191">
        <f>Q363*H363</f>
        <v>0</v>
      </c>
      <c r="S363" s="191">
        <v>0</v>
      </c>
      <c r="T363" s="19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3" t="s">
        <v>142</v>
      </c>
      <c r="AT363" s="193" t="s">
        <v>138</v>
      </c>
      <c r="AU363" s="193" t="s">
        <v>143</v>
      </c>
      <c r="AY363" s="16" t="s">
        <v>136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6" t="s">
        <v>143</v>
      </c>
      <c r="BK363" s="194">
        <f>ROUND(I363*H363,2)</f>
        <v>0</v>
      </c>
      <c r="BL363" s="16" t="s">
        <v>142</v>
      </c>
      <c r="BM363" s="193" t="s">
        <v>650</v>
      </c>
    </row>
    <row r="364" spans="1:65" s="2" customFormat="1" ht="16.5" customHeight="1">
      <c r="A364" s="33"/>
      <c r="B364" s="34"/>
      <c r="C364" s="181" t="s">
        <v>651</v>
      </c>
      <c r="D364" s="181" t="s">
        <v>138</v>
      </c>
      <c r="E364" s="182" t="s">
        <v>652</v>
      </c>
      <c r="F364" s="183" t="s">
        <v>653</v>
      </c>
      <c r="G364" s="184" t="s">
        <v>246</v>
      </c>
      <c r="H364" s="185">
        <v>3</v>
      </c>
      <c r="I364" s="186"/>
      <c r="J364" s="187">
        <f>ROUND(I364*H364,2)</f>
        <v>0</v>
      </c>
      <c r="K364" s="188"/>
      <c r="L364" s="38"/>
      <c r="M364" s="189" t="s">
        <v>1</v>
      </c>
      <c r="N364" s="190" t="s">
        <v>41</v>
      </c>
      <c r="O364" s="70"/>
      <c r="P364" s="191">
        <f>O364*H364</f>
        <v>0</v>
      </c>
      <c r="Q364" s="191">
        <v>0</v>
      </c>
      <c r="R364" s="191">
        <f>Q364*H364</f>
        <v>0</v>
      </c>
      <c r="S364" s="191">
        <v>0</v>
      </c>
      <c r="T364" s="19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3" t="s">
        <v>142</v>
      </c>
      <c r="AT364" s="193" t="s">
        <v>138</v>
      </c>
      <c r="AU364" s="193" t="s">
        <v>143</v>
      </c>
      <c r="AY364" s="16" t="s">
        <v>136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6" t="s">
        <v>143</v>
      </c>
      <c r="BK364" s="194">
        <f>ROUND(I364*H364,2)</f>
        <v>0</v>
      </c>
      <c r="BL364" s="16" t="s">
        <v>142</v>
      </c>
      <c r="BM364" s="193" t="s">
        <v>654</v>
      </c>
    </row>
    <row r="365" spans="1:65" s="2" customFormat="1" ht="24.2" customHeight="1">
      <c r="A365" s="33"/>
      <c r="B365" s="34"/>
      <c r="C365" s="181" t="s">
        <v>655</v>
      </c>
      <c r="D365" s="181" t="s">
        <v>138</v>
      </c>
      <c r="E365" s="182" t="s">
        <v>656</v>
      </c>
      <c r="F365" s="183" t="s">
        <v>657</v>
      </c>
      <c r="G365" s="184" t="s">
        <v>246</v>
      </c>
      <c r="H365" s="185">
        <v>180</v>
      </c>
      <c r="I365" s="186"/>
      <c r="J365" s="187">
        <f>ROUND(I365*H365,2)</f>
        <v>0</v>
      </c>
      <c r="K365" s="188"/>
      <c r="L365" s="38"/>
      <c r="M365" s="189" t="s">
        <v>1</v>
      </c>
      <c r="N365" s="190" t="s">
        <v>41</v>
      </c>
      <c r="O365" s="7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3" t="s">
        <v>142</v>
      </c>
      <c r="AT365" s="193" t="s">
        <v>138</v>
      </c>
      <c r="AU365" s="193" t="s">
        <v>143</v>
      </c>
      <c r="AY365" s="16" t="s">
        <v>136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6" t="s">
        <v>143</v>
      </c>
      <c r="BK365" s="194">
        <f>ROUND(I365*H365,2)</f>
        <v>0</v>
      </c>
      <c r="BL365" s="16" t="s">
        <v>142</v>
      </c>
      <c r="BM365" s="193" t="s">
        <v>658</v>
      </c>
    </row>
    <row r="366" spans="1:65" s="13" customFormat="1" ht="11.25">
      <c r="B366" s="195"/>
      <c r="C366" s="196"/>
      <c r="D366" s="197" t="s">
        <v>145</v>
      </c>
      <c r="E366" s="196"/>
      <c r="F366" s="199" t="s">
        <v>659</v>
      </c>
      <c r="G366" s="196"/>
      <c r="H366" s="200">
        <v>180</v>
      </c>
      <c r="I366" s="201"/>
      <c r="J366" s="196"/>
      <c r="K366" s="196"/>
      <c r="L366" s="202"/>
      <c r="M366" s="203"/>
      <c r="N366" s="204"/>
      <c r="O366" s="204"/>
      <c r="P366" s="204"/>
      <c r="Q366" s="204"/>
      <c r="R366" s="204"/>
      <c r="S366" s="204"/>
      <c r="T366" s="205"/>
      <c r="AT366" s="206" t="s">
        <v>145</v>
      </c>
      <c r="AU366" s="206" t="s">
        <v>143</v>
      </c>
      <c r="AV366" s="13" t="s">
        <v>143</v>
      </c>
      <c r="AW366" s="13" t="s">
        <v>4</v>
      </c>
      <c r="AX366" s="13" t="s">
        <v>14</v>
      </c>
      <c r="AY366" s="206" t="s">
        <v>136</v>
      </c>
    </row>
    <row r="367" spans="1:65" s="2" customFormat="1" ht="16.5" customHeight="1">
      <c r="A367" s="33"/>
      <c r="B367" s="34"/>
      <c r="C367" s="181" t="s">
        <v>660</v>
      </c>
      <c r="D367" s="181" t="s">
        <v>138</v>
      </c>
      <c r="E367" s="182" t="s">
        <v>661</v>
      </c>
      <c r="F367" s="183" t="s">
        <v>662</v>
      </c>
      <c r="G367" s="184" t="s">
        <v>246</v>
      </c>
      <c r="H367" s="185">
        <v>3</v>
      </c>
      <c r="I367" s="186"/>
      <c r="J367" s="187">
        <f>ROUND(I367*H367,2)</f>
        <v>0</v>
      </c>
      <c r="K367" s="188"/>
      <c r="L367" s="38"/>
      <c r="M367" s="189" t="s">
        <v>1</v>
      </c>
      <c r="N367" s="190" t="s">
        <v>41</v>
      </c>
      <c r="O367" s="70"/>
      <c r="P367" s="191">
        <f>O367*H367</f>
        <v>0</v>
      </c>
      <c r="Q367" s="191">
        <v>0</v>
      </c>
      <c r="R367" s="191">
        <f>Q367*H367</f>
        <v>0</v>
      </c>
      <c r="S367" s="191">
        <v>0</v>
      </c>
      <c r="T367" s="19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3" t="s">
        <v>142</v>
      </c>
      <c r="AT367" s="193" t="s">
        <v>138</v>
      </c>
      <c r="AU367" s="193" t="s">
        <v>143</v>
      </c>
      <c r="AY367" s="16" t="s">
        <v>136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16" t="s">
        <v>143</v>
      </c>
      <c r="BK367" s="194">
        <f>ROUND(I367*H367,2)</f>
        <v>0</v>
      </c>
      <c r="BL367" s="16" t="s">
        <v>142</v>
      </c>
      <c r="BM367" s="193" t="s">
        <v>663</v>
      </c>
    </row>
    <row r="368" spans="1:65" s="2" customFormat="1" ht="33" customHeight="1">
      <c r="A368" s="33"/>
      <c r="B368" s="34"/>
      <c r="C368" s="181" t="s">
        <v>664</v>
      </c>
      <c r="D368" s="181" t="s">
        <v>138</v>
      </c>
      <c r="E368" s="182" t="s">
        <v>665</v>
      </c>
      <c r="F368" s="183" t="s">
        <v>666</v>
      </c>
      <c r="G368" s="184" t="s">
        <v>141</v>
      </c>
      <c r="H368" s="185">
        <v>1000</v>
      </c>
      <c r="I368" s="186"/>
      <c r="J368" s="187">
        <f>ROUND(I368*H368,2)</f>
        <v>0</v>
      </c>
      <c r="K368" s="188"/>
      <c r="L368" s="38"/>
      <c r="M368" s="189" t="s">
        <v>1</v>
      </c>
      <c r="N368" s="190" t="s">
        <v>41</v>
      </c>
      <c r="O368" s="70"/>
      <c r="P368" s="191">
        <f>O368*H368</f>
        <v>0</v>
      </c>
      <c r="Q368" s="191">
        <v>1.2999999999999999E-4</v>
      </c>
      <c r="R368" s="191">
        <f>Q368*H368</f>
        <v>0.12999999999999998</v>
      </c>
      <c r="S368" s="191">
        <v>0</v>
      </c>
      <c r="T368" s="19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3" t="s">
        <v>142</v>
      </c>
      <c r="AT368" s="193" t="s">
        <v>138</v>
      </c>
      <c r="AU368" s="193" t="s">
        <v>143</v>
      </c>
      <c r="AY368" s="16" t="s">
        <v>136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6" t="s">
        <v>143</v>
      </c>
      <c r="BK368" s="194">
        <f>ROUND(I368*H368,2)</f>
        <v>0</v>
      </c>
      <c r="BL368" s="16" t="s">
        <v>142</v>
      </c>
      <c r="BM368" s="193" t="s">
        <v>667</v>
      </c>
    </row>
    <row r="369" spans="1:65" s="2" customFormat="1" ht="37.9" customHeight="1">
      <c r="A369" s="33"/>
      <c r="B369" s="34"/>
      <c r="C369" s="181" t="s">
        <v>668</v>
      </c>
      <c r="D369" s="181" t="s">
        <v>138</v>
      </c>
      <c r="E369" s="182" t="s">
        <v>669</v>
      </c>
      <c r="F369" s="183" t="s">
        <v>670</v>
      </c>
      <c r="G369" s="184" t="s">
        <v>141</v>
      </c>
      <c r="H369" s="185">
        <v>200</v>
      </c>
      <c r="I369" s="186"/>
      <c r="J369" s="187">
        <f>ROUND(I369*H369,2)</f>
        <v>0</v>
      </c>
      <c r="K369" s="188"/>
      <c r="L369" s="38"/>
      <c r="M369" s="189" t="s">
        <v>1</v>
      </c>
      <c r="N369" s="190" t="s">
        <v>41</v>
      </c>
      <c r="O369" s="70"/>
      <c r="P369" s="191">
        <f>O369*H369</f>
        <v>0</v>
      </c>
      <c r="Q369" s="191">
        <v>2.1000000000000001E-4</v>
      </c>
      <c r="R369" s="191">
        <f>Q369*H369</f>
        <v>4.2000000000000003E-2</v>
      </c>
      <c r="S369" s="191">
        <v>0</v>
      </c>
      <c r="T369" s="19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3" t="s">
        <v>142</v>
      </c>
      <c r="AT369" s="193" t="s">
        <v>138</v>
      </c>
      <c r="AU369" s="193" t="s">
        <v>143</v>
      </c>
      <c r="AY369" s="16" t="s">
        <v>136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16" t="s">
        <v>143</v>
      </c>
      <c r="BK369" s="194">
        <f>ROUND(I369*H369,2)</f>
        <v>0</v>
      </c>
      <c r="BL369" s="16" t="s">
        <v>142</v>
      </c>
      <c r="BM369" s="193" t="s">
        <v>671</v>
      </c>
    </row>
    <row r="370" spans="1:65" s="2" customFormat="1" ht="24.2" customHeight="1">
      <c r="A370" s="33"/>
      <c r="B370" s="34"/>
      <c r="C370" s="181" t="s">
        <v>672</v>
      </c>
      <c r="D370" s="181" t="s">
        <v>138</v>
      </c>
      <c r="E370" s="182" t="s">
        <v>673</v>
      </c>
      <c r="F370" s="183" t="s">
        <v>674</v>
      </c>
      <c r="G370" s="184" t="s">
        <v>141</v>
      </c>
      <c r="H370" s="185">
        <v>541.41999999999996</v>
      </c>
      <c r="I370" s="186"/>
      <c r="J370" s="187">
        <f>ROUND(I370*H370,2)</f>
        <v>0</v>
      </c>
      <c r="K370" s="188"/>
      <c r="L370" s="38"/>
      <c r="M370" s="189" t="s">
        <v>1</v>
      </c>
      <c r="N370" s="190" t="s">
        <v>41</v>
      </c>
      <c r="O370" s="70"/>
      <c r="P370" s="191">
        <f>O370*H370</f>
        <v>0</v>
      </c>
      <c r="Q370" s="191">
        <v>4.0000000000000003E-5</v>
      </c>
      <c r="R370" s="191">
        <f>Q370*H370</f>
        <v>2.16568E-2</v>
      </c>
      <c r="S370" s="191">
        <v>0</v>
      </c>
      <c r="T370" s="19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3" t="s">
        <v>142</v>
      </c>
      <c r="AT370" s="193" t="s">
        <v>138</v>
      </c>
      <c r="AU370" s="193" t="s">
        <v>143</v>
      </c>
      <c r="AY370" s="16" t="s">
        <v>136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6" t="s">
        <v>143</v>
      </c>
      <c r="BK370" s="194">
        <f>ROUND(I370*H370,2)</f>
        <v>0</v>
      </c>
      <c r="BL370" s="16" t="s">
        <v>142</v>
      </c>
      <c r="BM370" s="193" t="s">
        <v>675</v>
      </c>
    </row>
    <row r="371" spans="1:65" s="13" customFormat="1" ht="22.5">
      <c r="B371" s="195"/>
      <c r="C371" s="196"/>
      <c r="D371" s="197" t="s">
        <v>145</v>
      </c>
      <c r="E371" s="198" t="s">
        <v>1</v>
      </c>
      <c r="F371" s="199" t="s">
        <v>676</v>
      </c>
      <c r="G371" s="196"/>
      <c r="H371" s="200">
        <v>104.85</v>
      </c>
      <c r="I371" s="201"/>
      <c r="J371" s="196"/>
      <c r="K371" s="196"/>
      <c r="L371" s="202"/>
      <c r="M371" s="203"/>
      <c r="N371" s="204"/>
      <c r="O371" s="204"/>
      <c r="P371" s="204"/>
      <c r="Q371" s="204"/>
      <c r="R371" s="204"/>
      <c r="S371" s="204"/>
      <c r="T371" s="205"/>
      <c r="AT371" s="206" t="s">
        <v>145</v>
      </c>
      <c r="AU371" s="206" t="s">
        <v>143</v>
      </c>
      <c r="AV371" s="13" t="s">
        <v>143</v>
      </c>
      <c r="AW371" s="13" t="s">
        <v>32</v>
      </c>
      <c r="AX371" s="13" t="s">
        <v>75</v>
      </c>
      <c r="AY371" s="206" t="s">
        <v>136</v>
      </c>
    </row>
    <row r="372" spans="1:65" s="13" customFormat="1" ht="22.5">
      <c r="B372" s="195"/>
      <c r="C372" s="196"/>
      <c r="D372" s="197" t="s">
        <v>145</v>
      </c>
      <c r="E372" s="198" t="s">
        <v>1</v>
      </c>
      <c r="F372" s="199" t="s">
        <v>677</v>
      </c>
      <c r="G372" s="196"/>
      <c r="H372" s="200">
        <v>109.78</v>
      </c>
      <c r="I372" s="201"/>
      <c r="J372" s="196"/>
      <c r="K372" s="196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145</v>
      </c>
      <c r="AU372" s="206" t="s">
        <v>143</v>
      </c>
      <c r="AV372" s="13" t="s">
        <v>143</v>
      </c>
      <c r="AW372" s="13" t="s">
        <v>32</v>
      </c>
      <c r="AX372" s="13" t="s">
        <v>75</v>
      </c>
      <c r="AY372" s="206" t="s">
        <v>136</v>
      </c>
    </row>
    <row r="373" spans="1:65" s="13" customFormat="1" ht="22.5">
      <c r="B373" s="195"/>
      <c r="C373" s="196"/>
      <c r="D373" s="197" t="s">
        <v>145</v>
      </c>
      <c r="E373" s="198" t="s">
        <v>1</v>
      </c>
      <c r="F373" s="199" t="s">
        <v>678</v>
      </c>
      <c r="G373" s="196"/>
      <c r="H373" s="200">
        <v>108.74</v>
      </c>
      <c r="I373" s="201"/>
      <c r="J373" s="196"/>
      <c r="K373" s="196"/>
      <c r="L373" s="202"/>
      <c r="M373" s="203"/>
      <c r="N373" s="204"/>
      <c r="O373" s="204"/>
      <c r="P373" s="204"/>
      <c r="Q373" s="204"/>
      <c r="R373" s="204"/>
      <c r="S373" s="204"/>
      <c r="T373" s="205"/>
      <c r="AT373" s="206" t="s">
        <v>145</v>
      </c>
      <c r="AU373" s="206" t="s">
        <v>143</v>
      </c>
      <c r="AV373" s="13" t="s">
        <v>143</v>
      </c>
      <c r="AW373" s="13" t="s">
        <v>32</v>
      </c>
      <c r="AX373" s="13" t="s">
        <v>75</v>
      </c>
      <c r="AY373" s="206" t="s">
        <v>136</v>
      </c>
    </row>
    <row r="374" spans="1:65" s="13" customFormat="1" ht="22.5">
      <c r="B374" s="195"/>
      <c r="C374" s="196"/>
      <c r="D374" s="197" t="s">
        <v>145</v>
      </c>
      <c r="E374" s="198" t="s">
        <v>1</v>
      </c>
      <c r="F374" s="199" t="s">
        <v>679</v>
      </c>
      <c r="G374" s="196"/>
      <c r="H374" s="200">
        <v>109.31</v>
      </c>
      <c r="I374" s="201"/>
      <c r="J374" s="196"/>
      <c r="K374" s="196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145</v>
      </c>
      <c r="AU374" s="206" t="s">
        <v>143</v>
      </c>
      <c r="AV374" s="13" t="s">
        <v>143</v>
      </c>
      <c r="AW374" s="13" t="s">
        <v>32</v>
      </c>
      <c r="AX374" s="13" t="s">
        <v>75</v>
      </c>
      <c r="AY374" s="206" t="s">
        <v>136</v>
      </c>
    </row>
    <row r="375" spans="1:65" s="13" customFormat="1" ht="22.5">
      <c r="B375" s="195"/>
      <c r="C375" s="196"/>
      <c r="D375" s="197" t="s">
        <v>145</v>
      </c>
      <c r="E375" s="198" t="s">
        <v>1</v>
      </c>
      <c r="F375" s="199" t="s">
        <v>678</v>
      </c>
      <c r="G375" s="196"/>
      <c r="H375" s="200">
        <v>108.74</v>
      </c>
      <c r="I375" s="201"/>
      <c r="J375" s="196"/>
      <c r="K375" s="196"/>
      <c r="L375" s="202"/>
      <c r="M375" s="203"/>
      <c r="N375" s="204"/>
      <c r="O375" s="204"/>
      <c r="P375" s="204"/>
      <c r="Q375" s="204"/>
      <c r="R375" s="204"/>
      <c r="S375" s="204"/>
      <c r="T375" s="205"/>
      <c r="AT375" s="206" t="s">
        <v>145</v>
      </c>
      <c r="AU375" s="206" t="s">
        <v>143</v>
      </c>
      <c r="AV375" s="13" t="s">
        <v>143</v>
      </c>
      <c r="AW375" s="13" t="s">
        <v>32</v>
      </c>
      <c r="AX375" s="13" t="s">
        <v>75</v>
      </c>
      <c r="AY375" s="206" t="s">
        <v>136</v>
      </c>
    </row>
    <row r="376" spans="1:65" s="14" customFormat="1" ht="11.25">
      <c r="B376" s="218"/>
      <c r="C376" s="219"/>
      <c r="D376" s="197" t="s">
        <v>145</v>
      </c>
      <c r="E376" s="220" t="s">
        <v>1</v>
      </c>
      <c r="F376" s="221" t="s">
        <v>243</v>
      </c>
      <c r="G376" s="219"/>
      <c r="H376" s="222">
        <v>541.41999999999996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145</v>
      </c>
      <c r="AU376" s="228" t="s">
        <v>143</v>
      </c>
      <c r="AV376" s="14" t="s">
        <v>142</v>
      </c>
      <c r="AW376" s="14" t="s">
        <v>32</v>
      </c>
      <c r="AX376" s="14" t="s">
        <v>14</v>
      </c>
      <c r="AY376" s="228" t="s">
        <v>136</v>
      </c>
    </row>
    <row r="377" spans="1:65" s="2" customFormat="1" ht="33" customHeight="1">
      <c r="A377" s="33"/>
      <c r="B377" s="34"/>
      <c r="C377" s="181" t="s">
        <v>680</v>
      </c>
      <c r="D377" s="181" t="s">
        <v>138</v>
      </c>
      <c r="E377" s="182" t="s">
        <v>681</v>
      </c>
      <c r="F377" s="183" t="s">
        <v>682</v>
      </c>
      <c r="G377" s="184" t="s">
        <v>683</v>
      </c>
      <c r="H377" s="185">
        <v>5</v>
      </c>
      <c r="I377" s="186"/>
      <c r="J377" s="187">
        <f>ROUND(I377*H377,2)</f>
        <v>0</v>
      </c>
      <c r="K377" s="188"/>
      <c r="L377" s="38"/>
      <c r="M377" s="189" t="s">
        <v>1</v>
      </c>
      <c r="N377" s="190" t="s">
        <v>41</v>
      </c>
      <c r="O377" s="70"/>
      <c r="P377" s="191">
        <f>O377*H377</f>
        <v>0</v>
      </c>
      <c r="Q377" s="191">
        <v>0.22417999999999999</v>
      </c>
      <c r="R377" s="191">
        <f>Q377*H377</f>
        <v>1.1209</v>
      </c>
      <c r="S377" s="191">
        <v>0.17299999999999999</v>
      </c>
      <c r="T377" s="192">
        <f>S377*H377</f>
        <v>0.86499999999999999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3" t="s">
        <v>142</v>
      </c>
      <c r="AT377" s="193" t="s">
        <v>138</v>
      </c>
      <c r="AU377" s="193" t="s">
        <v>143</v>
      </c>
      <c r="AY377" s="16" t="s">
        <v>136</v>
      </c>
      <c r="BE377" s="194">
        <f>IF(N377="základní",J377,0)</f>
        <v>0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6" t="s">
        <v>143</v>
      </c>
      <c r="BK377" s="194">
        <f>ROUND(I377*H377,2)</f>
        <v>0</v>
      </c>
      <c r="BL377" s="16" t="s">
        <v>142</v>
      </c>
      <c r="BM377" s="193" t="s">
        <v>684</v>
      </c>
    </row>
    <row r="378" spans="1:65" s="2" customFormat="1" ht="37.9" customHeight="1">
      <c r="A378" s="33"/>
      <c r="B378" s="34"/>
      <c r="C378" s="181" t="s">
        <v>685</v>
      </c>
      <c r="D378" s="181" t="s">
        <v>138</v>
      </c>
      <c r="E378" s="182" t="s">
        <v>686</v>
      </c>
      <c r="F378" s="183" t="s">
        <v>687</v>
      </c>
      <c r="G378" s="184" t="s">
        <v>246</v>
      </c>
      <c r="H378" s="185">
        <v>75</v>
      </c>
      <c r="I378" s="186"/>
      <c r="J378" s="187">
        <f>ROUND(I378*H378,2)</f>
        <v>0</v>
      </c>
      <c r="K378" s="188"/>
      <c r="L378" s="38"/>
      <c r="M378" s="189" t="s">
        <v>1</v>
      </c>
      <c r="N378" s="190" t="s">
        <v>41</v>
      </c>
      <c r="O378" s="70"/>
      <c r="P378" s="191">
        <f>O378*H378</f>
        <v>0</v>
      </c>
      <c r="Q378" s="191">
        <v>2.81E-3</v>
      </c>
      <c r="R378" s="191">
        <f>Q378*H378</f>
        <v>0.21074999999999999</v>
      </c>
      <c r="S378" s="191">
        <v>0</v>
      </c>
      <c r="T378" s="19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3" t="s">
        <v>142</v>
      </c>
      <c r="AT378" s="193" t="s">
        <v>138</v>
      </c>
      <c r="AU378" s="193" t="s">
        <v>143</v>
      </c>
      <c r="AY378" s="16" t="s">
        <v>136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16" t="s">
        <v>143</v>
      </c>
      <c r="BK378" s="194">
        <f>ROUND(I378*H378,2)</f>
        <v>0</v>
      </c>
      <c r="BL378" s="16" t="s">
        <v>142</v>
      </c>
      <c r="BM378" s="193" t="s">
        <v>688</v>
      </c>
    </row>
    <row r="379" spans="1:65" s="13" customFormat="1" ht="11.25">
      <c r="B379" s="195"/>
      <c r="C379" s="196"/>
      <c r="D379" s="197" t="s">
        <v>145</v>
      </c>
      <c r="E379" s="198" t="s">
        <v>1</v>
      </c>
      <c r="F379" s="199" t="s">
        <v>689</v>
      </c>
      <c r="G379" s="196"/>
      <c r="H379" s="200">
        <v>75</v>
      </c>
      <c r="I379" s="201"/>
      <c r="J379" s="196"/>
      <c r="K379" s="196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145</v>
      </c>
      <c r="AU379" s="206" t="s">
        <v>143</v>
      </c>
      <c r="AV379" s="13" t="s">
        <v>143</v>
      </c>
      <c r="AW379" s="13" t="s">
        <v>32</v>
      </c>
      <c r="AX379" s="13" t="s">
        <v>14</v>
      </c>
      <c r="AY379" s="206" t="s">
        <v>136</v>
      </c>
    </row>
    <row r="380" spans="1:65" s="2" customFormat="1" ht="16.5" customHeight="1">
      <c r="A380" s="33"/>
      <c r="B380" s="34"/>
      <c r="C380" s="181" t="s">
        <v>690</v>
      </c>
      <c r="D380" s="181" t="s">
        <v>138</v>
      </c>
      <c r="E380" s="182" t="s">
        <v>691</v>
      </c>
      <c r="F380" s="183" t="s">
        <v>692</v>
      </c>
      <c r="G380" s="184" t="s">
        <v>209</v>
      </c>
      <c r="H380" s="185">
        <v>1</v>
      </c>
      <c r="I380" s="186"/>
      <c r="J380" s="187">
        <f>ROUND(I380*H380,2)</f>
        <v>0</v>
      </c>
      <c r="K380" s="188"/>
      <c r="L380" s="38"/>
      <c r="M380" s="189" t="s">
        <v>1</v>
      </c>
      <c r="N380" s="190" t="s">
        <v>41</v>
      </c>
      <c r="O380" s="70"/>
      <c r="P380" s="191">
        <f>O380*H380</f>
        <v>0</v>
      </c>
      <c r="Q380" s="191">
        <v>1.8000000000000001E-4</v>
      </c>
      <c r="R380" s="191">
        <f>Q380*H380</f>
        <v>1.8000000000000001E-4</v>
      </c>
      <c r="S380" s="191">
        <v>0</v>
      </c>
      <c r="T380" s="19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3" t="s">
        <v>142</v>
      </c>
      <c r="AT380" s="193" t="s">
        <v>138</v>
      </c>
      <c r="AU380" s="193" t="s">
        <v>143</v>
      </c>
      <c r="AY380" s="16" t="s">
        <v>136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6" t="s">
        <v>143</v>
      </c>
      <c r="BK380" s="194">
        <f>ROUND(I380*H380,2)</f>
        <v>0</v>
      </c>
      <c r="BL380" s="16" t="s">
        <v>142</v>
      </c>
      <c r="BM380" s="193" t="s">
        <v>693</v>
      </c>
    </row>
    <row r="381" spans="1:65" s="2" customFormat="1" ht="16.5" customHeight="1">
      <c r="A381" s="33"/>
      <c r="B381" s="34"/>
      <c r="C381" s="207" t="s">
        <v>694</v>
      </c>
      <c r="D381" s="207" t="s">
        <v>179</v>
      </c>
      <c r="E381" s="208" t="s">
        <v>695</v>
      </c>
      <c r="F381" s="209" t="s">
        <v>696</v>
      </c>
      <c r="G381" s="210" t="s">
        <v>209</v>
      </c>
      <c r="H381" s="211">
        <v>1</v>
      </c>
      <c r="I381" s="212"/>
      <c r="J381" s="213">
        <f>ROUND(I381*H381,2)</f>
        <v>0</v>
      </c>
      <c r="K381" s="214"/>
      <c r="L381" s="215"/>
      <c r="M381" s="216" t="s">
        <v>1</v>
      </c>
      <c r="N381" s="217" t="s">
        <v>41</v>
      </c>
      <c r="O381" s="70"/>
      <c r="P381" s="191">
        <f>O381*H381</f>
        <v>0</v>
      </c>
      <c r="Q381" s="191">
        <v>1.2E-2</v>
      </c>
      <c r="R381" s="191">
        <f>Q381*H381</f>
        <v>1.2E-2</v>
      </c>
      <c r="S381" s="191">
        <v>0</v>
      </c>
      <c r="T381" s="19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3" t="s">
        <v>174</v>
      </c>
      <c r="AT381" s="193" t="s">
        <v>179</v>
      </c>
      <c r="AU381" s="193" t="s">
        <v>143</v>
      </c>
      <c r="AY381" s="16" t="s">
        <v>136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6" t="s">
        <v>143</v>
      </c>
      <c r="BK381" s="194">
        <f>ROUND(I381*H381,2)</f>
        <v>0</v>
      </c>
      <c r="BL381" s="16" t="s">
        <v>142</v>
      </c>
      <c r="BM381" s="193" t="s">
        <v>697</v>
      </c>
    </row>
    <row r="382" spans="1:65" s="2" customFormat="1" ht="21.75" customHeight="1">
      <c r="A382" s="33"/>
      <c r="B382" s="34"/>
      <c r="C382" s="181" t="s">
        <v>698</v>
      </c>
      <c r="D382" s="181" t="s">
        <v>138</v>
      </c>
      <c r="E382" s="182" t="s">
        <v>699</v>
      </c>
      <c r="F382" s="183" t="s">
        <v>700</v>
      </c>
      <c r="G382" s="184" t="s">
        <v>141</v>
      </c>
      <c r="H382" s="185">
        <v>22.364999999999998</v>
      </c>
      <c r="I382" s="186"/>
      <c r="J382" s="187">
        <f>ROUND(I382*H382,2)</f>
        <v>0</v>
      </c>
      <c r="K382" s="188"/>
      <c r="L382" s="38"/>
      <c r="M382" s="189" t="s">
        <v>1</v>
      </c>
      <c r="N382" s="190" t="s">
        <v>41</v>
      </c>
      <c r="O382" s="70"/>
      <c r="P382" s="191">
        <f>O382*H382</f>
        <v>0</v>
      </c>
      <c r="Q382" s="191">
        <v>0</v>
      </c>
      <c r="R382" s="191">
        <f>Q382*H382</f>
        <v>0</v>
      </c>
      <c r="S382" s="191">
        <v>0.26100000000000001</v>
      </c>
      <c r="T382" s="192">
        <f>S382*H382</f>
        <v>5.8372649999999995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3" t="s">
        <v>142</v>
      </c>
      <c r="AT382" s="193" t="s">
        <v>138</v>
      </c>
      <c r="AU382" s="193" t="s">
        <v>143</v>
      </c>
      <c r="AY382" s="16" t="s">
        <v>136</v>
      </c>
      <c r="BE382" s="194">
        <f>IF(N382="základní",J382,0)</f>
        <v>0</v>
      </c>
      <c r="BF382" s="194">
        <f>IF(N382="snížená",J382,0)</f>
        <v>0</v>
      </c>
      <c r="BG382" s="194">
        <f>IF(N382="zákl. přenesená",J382,0)</f>
        <v>0</v>
      </c>
      <c r="BH382" s="194">
        <f>IF(N382="sníž. přenesená",J382,0)</f>
        <v>0</v>
      </c>
      <c r="BI382" s="194">
        <f>IF(N382="nulová",J382,0)</f>
        <v>0</v>
      </c>
      <c r="BJ382" s="16" t="s">
        <v>143</v>
      </c>
      <c r="BK382" s="194">
        <f>ROUND(I382*H382,2)</f>
        <v>0</v>
      </c>
      <c r="BL382" s="16" t="s">
        <v>142</v>
      </c>
      <c r="BM382" s="193" t="s">
        <v>701</v>
      </c>
    </row>
    <row r="383" spans="1:65" s="13" customFormat="1" ht="11.25">
      <c r="B383" s="195"/>
      <c r="C383" s="196"/>
      <c r="D383" s="197" t="s">
        <v>145</v>
      </c>
      <c r="E383" s="198" t="s">
        <v>1</v>
      </c>
      <c r="F383" s="199" t="s">
        <v>702</v>
      </c>
      <c r="G383" s="196"/>
      <c r="H383" s="200">
        <v>22.364999999999998</v>
      </c>
      <c r="I383" s="201"/>
      <c r="J383" s="196"/>
      <c r="K383" s="196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 t="s">
        <v>145</v>
      </c>
      <c r="AU383" s="206" t="s">
        <v>143</v>
      </c>
      <c r="AV383" s="13" t="s">
        <v>143</v>
      </c>
      <c r="AW383" s="13" t="s">
        <v>32</v>
      </c>
      <c r="AX383" s="13" t="s">
        <v>14</v>
      </c>
      <c r="AY383" s="206" t="s">
        <v>136</v>
      </c>
    </row>
    <row r="384" spans="1:65" s="2" customFormat="1" ht="16.5" customHeight="1">
      <c r="A384" s="33"/>
      <c r="B384" s="34"/>
      <c r="C384" s="181" t="s">
        <v>703</v>
      </c>
      <c r="D384" s="181" t="s">
        <v>138</v>
      </c>
      <c r="E384" s="182" t="s">
        <v>704</v>
      </c>
      <c r="F384" s="183" t="s">
        <v>705</v>
      </c>
      <c r="G384" s="184" t="s">
        <v>157</v>
      </c>
      <c r="H384" s="185">
        <v>1.92</v>
      </c>
      <c r="I384" s="186"/>
      <c r="J384" s="187">
        <f>ROUND(I384*H384,2)</f>
        <v>0</v>
      </c>
      <c r="K384" s="188"/>
      <c r="L384" s="38"/>
      <c r="M384" s="189" t="s">
        <v>1</v>
      </c>
      <c r="N384" s="190" t="s">
        <v>41</v>
      </c>
      <c r="O384" s="70"/>
      <c r="P384" s="191">
        <f>O384*H384</f>
        <v>0</v>
      </c>
      <c r="Q384" s="191">
        <v>0</v>
      </c>
      <c r="R384" s="191">
        <f>Q384*H384</f>
        <v>0</v>
      </c>
      <c r="S384" s="191">
        <v>2.4</v>
      </c>
      <c r="T384" s="192">
        <f>S384*H384</f>
        <v>4.6079999999999997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93" t="s">
        <v>142</v>
      </c>
      <c r="AT384" s="193" t="s">
        <v>138</v>
      </c>
      <c r="AU384" s="193" t="s">
        <v>143</v>
      </c>
      <c r="AY384" s="16" t="s">
        <v>136</v>
      </c>
      <c r="BE384" s="194">
        <f>IF(N384="základní",J384,0)</f>
        <v>0</v>
      </c>
      <c r="BF384" s="194">
        <f>IF(N384="snížená",J384,0)</f>
        <v>0</v>
      </c>
      <c r="BG384" s="194">
        <f>IF(N384="zákl. přenesená",J384,0)</f>
        <v>0</v>
      </c>
      <c r="BH384" s="194">
        <f>IF(N384="sníž. přenesená",J384,0)</f>
        <v>0</v>
      </c>
      <c r="BI384" s="194">
        <f>IF(N384="nulová",J384,0)</f>
        <v>0</v>
      </c>
      <c r="BJ384" s="16" t="s">
        <v>143</v>
      </c>
      <c r="BK384" s="194">
        <f>ROUND(I384*H384,2)</f>
        <v>0</v>
      </c>
      <c r="BL384" s="16" t="s">
        <v>142</v>
      </c>
      <c r="BM384" s="193" t="s">
        <v>706</v>
      </c>
    </row>
    <row r="385" spans="1:65" s="13" customFormat="1" ht="11.25">
      <c r="B385" s="195"/>
      <c r="C385" s="196"/>
      <c r="D385" s="197" t="s">
        <v>145</v>
      </c>
      <c r="E385" s="198" t="s">
        <v>1</v>
      </c>
      <c r="F385" s="199" t="s">
        <v>707</v>
      </c>
      <c r="G385" s="196"/>
      <c r="H385" s="200">
        <v>1.92</v>
      </c>
      <c r="I385" s="201"/>
      <c r="J385" s="196"/>
      <c r="K385" s="196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 t="s">
        <v>145</v>
      </c>
      <c r="AU385" s="206" t="s">
        <v>143</v>
      </c>
      <c r="AV385" s="13" t="s">
        <v>143</v>
      </c>
      <c r="AW385" s="13" t="s">
        <v>32</v>
      </c>
      <c r="AX385" s="13" t="s">
        <v>14</v>
      </c>
      <c r="AY385" s="206" t="s">
        <v>136</v>
      </c>
    </row>
    <row r="386" spans="1:65" s="2" customFormat="1" ht="21.75" customHeight="1">
      <c r="A386" s="33"/>
      <c r="B386" s="34"/>
      <c r="C386" s="181" t="s">
        <v>708</v>
      </c>
      <c r="D386" s="181" t="s">
        <v>138</v>
      </c>
      <c r="E386" s="182" t="s">
        <v>709</v>
      </c>
      <c r="F386" s="183" t="s">
        <v>710</v>
      </c>
      <c r="G386" s="184" t="s">
        <v>141</v>
      </c>
      <c r="H386" s="185">
        <v>15.39</v>
      </c>
      <c r="I386" s="186"/>
      <c r="J386" s="187">
        <f>ROUND(I386*H386,2)</f>
        <v>0</v>
      </c>
      <c r="K386" s="188"/>
      <c r="L386" s="38"/>
      <c r="M386" s="189" t="s">
        <v>1</v>
      </c>
      <c r="N386" s="190" t="s">
        <v>41</v>
      </c>
      <c r="O386" s="70"/>
      <c r="P386" s="191">
        <f>O386*H386</f>
        <v>0</v>
      </c>
      <c r="Q386" s="191">
        <v>0</v>
      </c>
      <c r="R386" s="191">
        <f>Q386*H386</f>
        <v>0</v>
      </c>
      <c r="S386" s="191">
        <v>8.2000000000000003E-2</v>
      </c>
      <c r="T386" s="192">
        <f>S386*H386</f>
        <v>1.2619800000000001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3" t="s">
        <v>142</v>
      </c>
      <c r="AT386" s="193" t="s">
        <v>138</v>
      </c>
      <c r="AU386" s="193" t="s">
        <v>143</v>
      </c>
      <c r="AY386" s="16" t="s">
        <v>136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6" t="s">
        <v>143</v>
      </c>
      <c r="BK386" s="194">
        <f>ROUND(I386*H386,2)</f>
        <v>0</v>
      </c>
      <c r="BL386" s="16" t="s">
        <v>142</v>
      </c>
      <c r="BM386" s="193" t="s">
        <v>711</v>
      </c>
    </row>
    <row r="387" spans="1:65" s="13" customFormat="1" ht="11.25">
      <c r="B387" s="195"/>
      <c r="C387" s="196"/>
      <c r="D387" s="197" t="s">
        <v>145</v>
      </c>
      <c r="E387" s="198" t="s">
        <v>1</v>
      </c>
      <c r="F387" s="199" t="s">
        <v>712</v>
      </c>
      <c r="G387" s="196"/>
      <c r="H387" s="200">
        <v>15.39</v>
      </c>
      <c r="I387" s="201"/>
      <c r="J387" s="196"/>
      <c r="K387" s="196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145</v>
      </c>
      <c r="AU387" s="206" t="s">
        <v>143</v>
      </c>
      <c r="AV387" s="13" t="s">
        <v>143</v>
      </c>
      <c r="AW387" s="13" t="s">
        <v>32</v>
      </c>
      <c r="AX387" s="13" t="s">
        <v>14</v>
      </c>
      <c r="AY387" s="206" t="s">
        <v>136</v>
      </c>
    </row>
    <row r="388" spans="1:65" s="2" customFormat="1" ht="24.2" customHeight="1">
      <c r="A388" s="33"/>
      <c r="B388" s="34"/>
      <c r="C388" s="181" t="s">
        <v>713</v>
      </c>
      <c r="D388" s="181" t="s">
        <v>138</v>
      </c>
      <c r="E388" s="182" t="s">
        <v>714</v>
      </c>
      <c r="F388" s="183" t="s">
        <v>715</v>
      </c>
      <c r="G388" s="184" t="s">
        <v>246</v>
      </c>
      <c r="H388" s="185">
        <v>12</v>
      </c>
      <c r="I388" s="186"/>
      <c r="J388" s="187">
        <f>ROUND(I388*H388,2)</f>
        <v>0</v>
      </c>
      <c r="K388" s="188"/>
      <c r="L388" s="38"/>
      <c r="M388" s="189" t="s">
        <v>1</v>
      </c>
      <c r="N388" s="190" t="s">
        <v>41</v>
      </c>
      <c r="O388" s="70"/>
      <c r="P388" s="191">
        <f>O388*H388</f>
        <v>0</v>
      </c>
      <c r="Q388" s="191">
        <v>0</v>
      </c>
      <c r="R388" s="191">
        <f>Q388*H388</f>
        <v>0</v>
      </c>
      <c r="S388" s="191">
        <v>8.2000000000000003E-2</v>
      </c>
      <c r="T388" s="192">
        <f>S388*H388</f>
        <v>0.98399999999999999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93" t="s">
        <v>142</v>
      </c>
      <c r="AT388" s="193" t="s">
        <v>138</v>
      </c>
      <c r="AU388" s="193" t="s">
        <v>143</v>
      </c>
      <c r="AY388" s="16" t="s">
        <v>136</v>
      </c>
      <c r="BE388" s="194">
        <f>IF(N388="základní",J388,0)</f>
        <v>0</v>
      </c>
      <c r="BF388" s="194">
        <f>IF(N388="snížená",J388,0)</f>
        <v>0</v>
      </c>
      <c r="BG388" s="194">
        <f>IF(N388="zákl. přenesená",J388,0)</f>
        <v>0</v>
      </c>
      <c r="BH388" s="194">
        <f>IF(N388="sníž. přenesená",J388,0)</f>
        <v>0</v>
      </c>
      <c r="BI388" s="194">
        <f>IF(N388="nulová",J388,0)</f>
        <v>0</v>
      </c>
      <c r="BJ388" s="16" t="s">
        <v>143</v>
      </c>
      <c r="BK388" s="194">
        <f>ROUND(I388*H388,2)</f>
        <v>0</v>
      </c>
      <c r="BL388" s="16" t="s">
        <v>142</v>
      </c>
      <c r="BM388" s="193" t="s">
        <v>716</v>
      </c>
    </row>
    <row r="389" spans="1:65" s="13" customFormat="1" ht="11.25">
      <c r="B389" s="195"/>
      <c r="C389" s="196"/>
      <c r="D389" s="197" t="s">
        <v>145</v>
      </c>
      <c r="E389" s="198" t="s">
        <v>1</v>
      </c>
      <c r="F389" s="199" t="s">
        <v>717</v>
      </c>
      <c r="G389" s="196"/>
      <c r="H389" s="200">
        <v>12</v>
      </c>
      <c r="I389" s="201"/>
      <c r="J389" s="196"/>
      <c r="K389" s="196"/>
      <c r="L389" s="202"/>
      <c r="M389" s="203"/>
      <c r="N389" s="204"/>
      <c r="O389" s="204"/>
      <c r="P389" s="204"/>
      <c r="Q389" s="204"/>
      <c r="R389" s="204"/>
      <c r="S389" s="204"/>
      <c r="T389" s="205"/>
      <c r="AT389" s="206" t="s">
        <v>145</v>
      </c>
      <c r="AU389" s="206" t="s">
        <v>143</v>
      </c>
      <c r="AV389" s="13" t="s">
        <v>143</v>
      </c>
      <c r="AW389" s="13" t="s">
        <v>32</v>
      </c>
      <c r="AX389" s="13" t="s">
        <v>14</v>
      </c>
      <c r="AY389" s="206" t="s">
        <v>136</v>
      </c>
    </row>
    <row r="390" spans="1:65" s="2" customFormat="1" ht="24.2" customHeight="1">
      <c r="A390" s="33"/>
      <c r="B390" s="34"/>
      <c r="C390" s="181" t="s">
        <v>718</v>
      </c>
      <c r="D390" s="181" t="s">
        <v>138</v>
      </c>
      <c r="E390" s="182" t="s">
        <v>719</v>
      </c>
      <c r="F390" s="183" t="s">
        <v>720</v>
      </c>
      <c r="G390" s="184" t="s">
        <v>141</v>
      </c>
      <c r="H390" s="185">
        <v>3.78</v>
      </c>
      <c r="I390" s="186"/>
      <c r="J390" s="187">
        <f>ROUND(I390*H390,2)</f>
        <v>0</v>
      </c>
      <c r="K390" s="188"/>
      <c r="L390" s="38"/>
      <c r="M390" s="189" t="s">
        <v>1</v>
      </c>
      <c r="N390" s="190" t="s">
        <v>41</v>
      </c>
      <c r="O390" s="70"/>
      <c r="P390" s="191">
        <f>O390*H390</f>
        <v>0</v>
      </c>
      <c r="Q390" s="191">
        <v>0</v>
      </c>
      <c r="R390" s="191">
        <f>Q390*H390</f>
        <v>0</v>
      </c>
      <c r="S390" s="191">
        <v>6.5000000000000002E-2</v>
      </c>
      <c r="T390" s="192">
        <f>S390*H390</f>
        <v>0.2457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93" t="s">
        <v>142</v>
      </c>
      <c r="AT390" s="193" t="s">
        <v>138</v>
      </c>
      <c r="AU390" s="193" t="s">
        <v>143</v>
      </c>
      <c r="AY390" s="16" t="s">
        <v>136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16" t="s">
        <v>143</v>
      </c>
      <c r="BK390" s="194">
        <f>ROUND(I390*H390,2)</f>
        <v>0</v>
      </c>
      <c r="BL390" s="16" t="s">
        <v>142</v>
      </c>
      <c r="BM390" s="193" t="s">
        <v>721</v>
      </c>
    </row>
    <row r="391" spans="1:65" s="13" customFormat="1" ht="11.25">
      <c r="B391" s="195"/>
      <c r="C391" s="196"/>
      <c r="D391" s="197" t="s">
        <v>145</v>
      </c>
      <c r="E391" s="198" t="s">
        <v>1</v>
      </c>
      <c r="F391" s="199" t="s">
        <v>722</v>
      </c>
      <c r="G391" s="196"/>
      <c r="H391" s="200">
        <v>3.78</v>
      </c>
      <c r="I391" s="201"/>
      <c r="J391" s="196"/>
      <c r="K391" s="196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145</v>
      </c>
      <c r="AU391" s="206" t="s">
        <v>143</v>
      </c>
      <c r="AV391" s="13" t="s">
        <v>143</v>
      </c>
      <c r="AW391" s="13" t="s">
        <v>32</v>
      </c>
      <c r="AX391" s="13" t="s">
        <v>14</v>
      </c>
      <c r="AY391" s="206" t="s">
        <v>136</v>
      </c>
    </row>
    <row r="392" spans="1:65" s="2" customFormat="1" ht="21.75" customHeight="1">
      <c r="A392" s="33"/>
      <c r="B392" s="34"/>
      <c r="C392" s="181" t="s">
        <v>723</v>
      </c>
      <c r="D392" s="181" t="s">
        <v>138</v>
      </c>
      <c r="E392" s="182" t="s">
        <v>724</v>
      </c>
      <c r="F392" s="183" t="s">
        <v>725</v>
      </c>
      <c r="G392" s="184" t="s">
        <v>141</v>
      </c>
      <c r="H392" s="185">
        <v>21.6</v>
      </c>
      <c r="I392" s="186"/>
      <c r="J392" s="187">
        <f>ROUND(I392*H392,2)</f>
        <v>0</v>
      </c>
      <c r="K392" s="188"/>
      <c r="L392" s="38"/>
      <c r="M392" s="189" t="s">
        <v>1</v>
      </c>
      <c r="N392" s="190" t="s">
        <v>41</v>
      </c>
      <c r="O392" s="70"/>
      <c r="P392" s="191">
        <f>O392*H392</f>
        <v>0</v>
      </c>
      <c r="Q392" s="191">
        <v>0</v>
      </c>
      <c r="R392" s="191">
        <f>Q392*H392</f>
        <v>0</v>
      </c>
      <c r="S392" s="191">
        <v>7.5999999999999998E-2</v>
      </c>
      <c r="T392" s="192">
        <f>S392*H392</f>
        <v>1.6416000000000002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3" t="s">
        <v>142</v>
      </c>
      <c r="AT392" s="193" t="s">
        <v>138</v>
      </c>
      <c r="AU392" s="193" t="s">
        <v>143</v>
      </c>
      <c r="AY392" s="16" t="s">
        <v>136</v>
      </c>
      <c r="BE392" s="194">
        <f>IF(N392="základní",J392,0)</f>
        <v>0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6" t="s">
        <v>143</v>
      </c>
      <c r="BK392" s="194">
        <f>ROUND(I392*H392,2)</f>
        <v>0</v>
      </c>
      <c r="BL392" s="16" t="s">
        <v>142</v>
      </c>
      <c r="BM392" s="193" t="s">
        <v>726</v>
      </c>
    </row>
    <row r="393" spans="1:65" s="13" customFormat="1" ht="11.25">
      <c r="B393" s="195"/>
      <c r="C393" s="196"/>
      <c r="D393" s="197" t="s">
        <v>145</v>
      </c>
      <c r="E393" s="198" t="s">
        <v>1</v>
      </c>
      <c r="F393" s="199" t="s">
        <v>727</v>
      </c>
      <c r="G393" s="196"/>
      <c r="H393" s="200">
        <v>3.6</v>
      </c>
      <c r="I393" s="201"/>
      <c r="J393" s="196"/>
      <c r="K393" s="196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145</v>
      </c>
      <c r="AU393" s="206" t="s">
        <v>143</v>
      </c>
      <c r="AV393" s="13" t="s">
        <v>143</v>
      </c>
      <c r="AW393" s="13" t="s">
        <v>32</v>
      </c>
      <c r="AX393" s="13" t="s">
        <v>75</v>
      </c>
      <c r="AY393" s="206" t="s">
        <v>136</v>
      </c>
    </row>
    <row r="394" spans="1:65" s="13" customFormat="1" ht="11.25">
      <c r="B394" s="195"/>
      <c r="C394" s="196"/>
      <c r="D394" s="197" t="s">
        <v>145</v>
      </c>
      <c r="E394" s="198" t="s">
        <v>1</v>
      </c>
      <c r="F394" s="199" t="s">
        <v>728</v>
      </c>
      <c r="G394" s="196"/>
      <c r="H394" s="200">
        <v>14.4</v>
      </c>
      <c r="I394" s="201"/>
      <c r="J394" s="196"/>
      <c r="K394" s="196"/>
      <c r="L394" s="202"/>
      <c r="M394" s="203"/>
      <c r="N394" s="204"/>
      <c r="O394" s="204"/>
      <c r="P394" s="204"/>
      <c r="Q394" s="204"/>
      <c r="R394" s="204"/>
      <c r="S394" s="204"/>
      <c r="T394" s="205"/>
      <c r="AT394" s="206" t="s">
        <v>145</v>
      </c>
      <c r="AU394" s="206" t="s">
        <v>143</v>
      </c>
      <c r="AV394" s="13" t="s">
        <v>143</v>
      </c>
      <c r="AW394" s="13" t="s">
        <v>32</v>
      </c>
      <c r="AX394" s="13" t="s">
        <v>75</v>
      </c>
      <c r="AY394" s="206" t="s">
        <v>136</v>
      </c>
    </row>
    <row r="395" spans="1:65" s="13" customFormat="1" ht="11.25">
      <c r="B395" s="195"/>
      <c r="C395" s="196"/>
      <c r="D395" s="197" t="s">
        <v>145</v>
      </c>
      <c r="E395" s="198" t="s">
        <v>1</v>
      </c>
      <c r="F395" s="199" t="s">
        <v>729</v>
      </c>
      <c r="G395" s="196"/>
      <c r="H395" s="200">
        <v>3.6</v>
      </c>
      <c r="I395" s="201"/>
      <c r="J395" s="196"/>
      <c r="K395" s="196"/>
      <c r="L395" s="202"/>
      <c r="M395" s="203"/>
      <c r="N395" s="204"/>
      <c r="O395" s="204"/>
      <c r="P395" s="204"/>
      <c r="Q395" s="204"/>
      <c r="R395" s="204"/>
      <c r="S395" s="204"/>
      <c r="T395" s="205"/>
      <c r="AT395" s="206" t="s">
        <v>145</v>
      </c>
      <c r="AU395" s="206" t="s">
        <v>143</v>
      </c>
      <c r="AV395" s="13" t="s">
        <v>143</v>
      </c>
      <c r="AW395" s="13" t="s">
        <v>32</v>
      </c>
      <c r="AX395" s="13" t="s">
        <v>75</v>
      </c>
      <c r="AY395" s="206" t="s">
        <v>136</v>
      </c>
    </row>
    <row r="396" spans="1:65" s="14" customFormat="1" ht="11.25">
      <c r="B396" s="218"/>
      <c r="C396" s="219"/>
      <c r="D396" s="197" t="s">
        <v>145</v>
      </c>
      <c r="E396" s="220" t="s">
        <v>1</v>
      </c>
      <c r="F396" s="221" t="s">
        <v>243</v>
      </c>
      <c r="G396" s="219"/>
      <c r="H396" s="222">
        <v>21.6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145</v>
      </c>
      <c r="AU396" s="228" t="s">
        <v>143</v>
      </c>
      <c r="AV396" s="14" t="s">
        <v>142</v>
      </c>
      <c r="AW396" s="14" t="s">
        <v>32</v>
      </c>
      <c r="AX396" s="14" t="s">
        <v>14</v>
      </c>
      <c r="AY396" s="228" t="s">
        <v>136</v>
      </c>
    </row>
    <row r="397" spans="1:65" s="2" customFormat="1" ht="21.75" customHeight="1">
      <c r="A397" s="33"/>
      <c r="B397" s="34"/>
      <c r="C397" s="181" t="s">
        <v>730</v>
      </c>
      <c r="D397" s="181" t="s">
        <v>138</v>
      </c>
      <c r="E397" s="182" t="s">
        <v>731</v>
      </c>
      <c r="F397" s="183" t="s">
        <v>732</v>
      </c>
      <c r="G397" s="184" t="s">
        <v>141</v>
      </c>
      <c r="H397" s="185">
        <v>12.48</v>
      </c>
      <c r="I397" s="186"/>
      <c r="J397" s="187">
        <f>ROUND(I397*H397,2)</f>
        <v>0</v>
      </c>
      <c r="K397" s="188"/>
      <c r="L397" s="38"/>
      <c r="M397" s="189" t="s">
        <v>1</v>
      </c>
      <c r="N397" s="190" t="s">
        <v>41</v>
      </c>
      <c r="O397" s="70"/>
      <c r="P397" s="191">
        <f>O397*H397</f>
        <v>0</v>
      </c>
      <c r="Q397" s="191">
        <v>0</v>
      </c>
      <c r="R397" s="191">
        <f>Q397*H397</f>
        <v>0</v>
      </c>
      <c r="S397" s="191">
        <v>6.3E-2</v>
      </c>
      <c r="T397" s="192">
        <f>S397*H397</f>
        <v>0.78624000000000005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3" t="s">
        <v>142</v>
      </c>
      <c r="AT397" s="193" t="s">
        <v>138</v>
      </c>
      <c r="AU397" s="193" t="s">
        <v>143</v>
      </c>
      <c r="AY397" s="16" t="s">
        <v>136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6" t="s">
        <v>143</v>
      </c>
      <c r="BK397" s="194">
        <f>ROUND(I397*H397,2)</f>
        <v>0</v>
      </c>
      <c r="BL397" s="16" t="s">
        <v>142</v>
      </c>
      <c r="BM397" s="193" t="s">
        <v>733</v>
      </c>
    </row>
    <row r="398" spans="1:65" s="13" customFormat="1" ht="11.25">
      <c r="B398" s="195"/>
      <c r="C398" s="196"/>
      <c r="D398" s="197" t="s">
        <v>145</v>
      </c>
      <c r="E398" s="198" t="s">
        <v>1</v>
      </c>
      <c r="F398" s="199" t="s">
        <v>734</v>
      </c>
      <c r="G398" s="196"/>
      <c r="H398" s="200">
        <v>3.78</v>
      </c>
      <c r="I398" s="201"/>
      <c r="J398" s="196"/>
      <c r="K398" s="196"/>
      <c r="L398" s="202"/>
      <c r="M398" s="203"/>
      <c r="N398" s="204"/>
      <c r="O398" s="204"/>
      <c r="P398" s="204"/>
      <c r="Q398" s="204"/>
      <c r="R398" s="204"/>
      <c r="S398" s="204"/>
      <c r="T398" s="205"/>
      <c r="AT398" s="206" t="s">
        <v>145</v>
      </c>
      <c r="AU398" s="206" t="s">
        <v>143</v>
      </c>
      <c r="AV398" s="13" t="s">
        <v>143</v>
      </c>
      <c r="AW398" s="13" t="s">
        <v>32</v>
      </c>
      <c r="AX398" s="13" t="s">
        <v>75</v>
      </c>
      <c r="AY398" s="206" t="s">
        <v>136</v>
      </c>
    </row>
    <row r="399" spans="1:65" s="13" customFormat="1" ht="11.25">
      <c r="B399" s="195"/>
      <c r="C399" s="196"/>
      <c r="D399" s="197" t="s">
        <v>145</v>
      </c>
      <c r="E399" s="198" t="s">
        <v>1</v>
      </c>
      <c r="F399" s="199" t="s">
        <v>735</v>
      </c>
      <c r="G399" s="196"/>
      <c r="H399" s="200">
        <v>8.6999999999999993</v>
      </c>
      <c r="I399" s="201"/>
      <c r="J399" s="196"/>
      <c r="K399" s="196"/>
      <c r="L399" s="202"/>
      <c r="M399" s="203"/>
      <c r="N399" s="204"/>
      <c r="O399" s="204"/>
      <c r="P399" s="204"/>
      <c r="Q399" s="204"/>
      <c r="R399" s="204"/>
      <c r="S399" s="204"/>
      <c r="T399" s="205"/>
      <c r="AT399" s="206" t="s">
        <v>145</v>
      </c>
      <c r="AU399" s="206" t="s">
        <v>143</v>
      </c>
      <c r="AV399" s="13" t="s">
        <v>143</v>
      </c>
      <c r="AW399" s="13" t="s">
        <v>32</v>
      </c>
      <c r="AX399" s="13" t="s">
        <v>75</v>
      </c>
      <c r="AY399" s="206" t="s">
        <v>136</v>
      </c>
    </row>
    <row r="400" spans="1:65" s="14" customFormat="1" ht="11.25">
      <c r="B400" s="218"/>
      <c r="C400" s="219"/>
      <c r="D400" s="197" t="s">
        <v>145</v>
      </c>
      <c r="E400" s="220" t="s">
        <v>1</v>
      </c>
      <c r="F400" s="221" t="s">
        <v>243</v>
      </c>
      <c r="G400" s="219"/>
      <c r="H400" s="222">
        <v>12.479999999999999</v>
      </c>
      <c r="I400" s="223"/>
      <c r="J400" s="219"/>
      <c r="K400" s="219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145</v>
      </c>
      <c r="AU400" s="228" t="s">
        <v>143</v>
      </c>
      <c r="AV400" s="14" t="s">
        <v>142</v>
      </c>
      <c r="AW400" s="14" t="s">
        <v>32</v>
      </c>
      <c r="AX400" s="14" t="s">
        <v>14</v>
      </c>
      <c r="AY400" s="228" t="s">
        <v>136</v>
      </c>
    </row>
    <row r="401" spans="1:65" s="2" customFormat="1" ht="24.2" customHeight="1">
      <c r="A401" s="33"/>
      <c r="B401" s="34"/>
      <c r="C401" s="181" t="s">
        <v>736</v>
      </c>
      <c r="D401" s="181" t="s">
        <v>138</v>
      </c>
      <c r="E401" s="182" t="s">
        <v>737</v>
      </c>
      <c r="F401" s="183" t="s">
        <v>738</v>
      </c>
      <c r="G401" s="184" t="s">
        <v>141</v>
      </c>
      <c r="H401" s="185">
        <v>3.1850000000000001</v>
      </c>
      <c r="I401" s="186"/>
      <c r="J401" s="187">
        <f>ROUND(I401*H401,2)</f>
        <v>0</v>
      </c>
      <c r="K401" s="188"/>
      <c r="L401" s="38"/>
      <c r="M401" s="189" t="s">
        <v>1</v>
      </c>
      <c r="N401" s="190" t="s">
        <v>41</v>
      </c>
      <c r="O401" s="70"/>
      <c r="P401" s="191">
        <f>O401*H401</f>
        <v>0</v>
      </c>
      <c r="Q401" s="191">
        <v>0</v>
      </c>
      <c r="R401" s="191">
        <f>Q401*H401</f>
        <v>0</v>
      </c>
      <c r="S401" s="191">
        <v>0.27</v>
      </c>
      <c r="T401" s="192">
        <f>S401*H401</f>
        <v>0.8599500000000001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3" t="s">
        <v>142</v>
      </c>
      <c r="AT401" s="193" t="s">
        <v>138</v>
      </c>
      <c r="AU401" s="193" t="s">
        <v>143</v>
      </c>
      <c r="AY401" s="16" t="s">
        <v>136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6" t="s">
        <v>143</v>
      </c>
      <c r="BK401" s="194">
        <f>ROUND(I401*H401,2)</f>
        <v>0</v>
      </c>
      <c r="BL401" s="16" t="s">
        <v>142</v>
      </c>
      <c r="BM401" s="193" t="s">
        <v>739</v>
      </c>
    </row>
    <row r="402" spans="1:65" s="13" customFormat="1" ht="11.25">
      <c r="B402" s="195"/>
      <c r="C402" s="196"/>
      <c r="D402" s="197" t="s">
        <v>145</v>
      </c>
      <c r="E402" s="198" t="s">
        <v>1</v>
      </c>
      <c r="F402" s="199" t="s">
        <v>740</v>
      </c>
      <c r="G402" s="196"/>
      <c r="H402" s="200">
        <v>3.1850000000000001</v>
      </c>
      <c r="I402" s="201"/>
      <c r="J402" s="196"/>
      <c r="K402" s="196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145</v>
      </c>
      <c r="AU402" s="206" t="s">
        <v>143</v>
      </c>
      <c r="AV402" s="13" t="s">
        <v>143</v>
      </c>
      <c r="AW402" s="13" t="s">
        <v>32</v>
      </c>
      <c r="AX402" s="13" t="s">
        <v>14</v>
      </c>
      <c r="AY402" s="206" t="s">
        <v>136</v>
      </c>
    </row>
    <row r="403" spans="1:65" s="2" customFormat="1" ht="24.2" customHeight="1">
      <c r="A403" s="33"/>
      <c r="B403" s="34"/>
      <c r="C403" s="181" t="s">
        <v>741</v>
      </c>
      <c r="D403" s="181" t="s">
        <v>138</v>
      </c>
      <c r="E403" s="182" t="s">
        <v>742</v>
      </c>
      <c r="F403" s="183" t="s">
        <v>743</v>
      </c>
      <c r="G403" s="184" t="s">
        <v>246</v>
      </c>
      <c r="H403" s="185">
        <v>8</v>
      </c>
      <c r="I403" s="186"/>
      <c r="J403" s="187">
        <f>ROUND(I403*H403,2)</f>
        <v>0</v>
      </c>
      <c r="K403" s="188"/>
      <c r="L403" s="38"/>
      <c r="M403" s="189" t="s">
        <v>1</v>
      </c>
      <c r="N403" s="190" t="s">
        <v>41</v>
      </c>
      <c r="O403" s="70"/>
      <c r="P403" s="191">
        <f>O403*H403</f>
        <v>0</v>
      </c>
      <c r="Q403" s="191">
        <v>2.0000000000000002E-5</v>
      </c>
      <c r="R403" s="191">
        <f>Q403*H403</f>
        <v>1.6000000000000001E-4</v>
      </c>
      <c r="S403" s="191">
        <v>1E-3</v>
      </c>
      <c r="T403" s="192">
        <f>S403*H403</f>
        <v>8.0000000000000002E-3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3" t="s">
        <v>142</v>
      </c>
      <c r="AT403" s="193" t="s">
        <v>138</v>
      </c>
      <c r="AU403" s="193" t="s">
        <v>143</v>
      </c>
      <c r="AY403" s="16" t="s">
        <v>136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6" t="s">
        <v>143</v>
      </c>
      <c r="BK403" s="194">
        <f>ROUND(I403*H403,2)</f>
        <v>0</v>
      </c>
      <c r="BL403" s="16" t="s">
        <v>142</v>
      </c>
      <c r="BM403" s="193" t="s">
        <v>744</v>
      </c>
    </row>
    <row r="404" spans="1:65" s="13" customFormat="1" ht="11.25">
      <c r="B404" s="195"/>
      <c r="C404" s="196"/>
      <c r="D404" s="197" t="s">
        <v>145</v>
      </c>
      <c r="E404" s="198" t="s">
        <v>1</v>
      </c>
      <c r="F404" s="199" t="s">
        <v>745</v>
      </c>
      <c r="G404" s="196"/>
      <c r="H404" s="200">
        <v>8</v>
      </c>
      <c r="I404" s="201"/>
      <c r="J404" s="196"/>
      <c r="K404" s="196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145</v>
      </c>
      <c r="AU404" s="206" t="s">
        <v>143</v>
      </c>
      <c r="AV404" s="13" t="s">
        <v>143</v>
      </c>
      <c r="AW404" s="13" t="s">
        <v>32</v>
      </c>
      <c r="AX404" s="13" t="s">
        <v>14</v>
      </c>
      <c r="AY404" s="206" t="s">
        <v>136</v>
      </c>
    </row>
    <row r="405" spans="1:65" s="2" customFormat="1" ht="24.2" customHeight="1">
      <c r="A405" s="33"/>
      <c r="B405" s="34"/>
      <c r="C405" s="181" t="s">
        <v>746</v>
      </c>
      <c r="D405" s="181" t="s">
        <v>138</v>
      </c>
      <c r="E405" s="182" t="s">
        <v>747</v>
      </c>
      <c r="F405" s="183" t="s">
        <v>748</v>
      </c>
      <c r="G405" s="184" t="s">
        <v>749</v>
      </c>
      <c r="H405" s="185">
        <v>1</v>
      </c>
      <c r="I405" s="186"/>
      <c r="J405" s="187">
        <f>ROUND(I405*H405,2)</f>
        <v>0</v>
      </c>
      <c r="K405" s="188"/>
      <c r="L405" s="38"/>
      <c r="M405" s="189" t="s">
        <v>1</v>
      </c>
      <c r="N405" s="190" t="s">
        <v>41</v>
      </c>
      <c r="O405" s="70"/>
      <c r="P405" s="191">
        <f>O405*H405</f>
        <v>0</v>
      </c>
      <c r="Q405" s="191">
        <v>0</v>
      </c>
      <c r="R405" s="191">
        <f>Q405*H405</f>
        <v>0</v>
      </c>
      <c r="S405" s="191">
        <v>0</v>
      </c>
      <c r="T405" s="19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3" t="s">
        <v>142</v>
      </c>
      <c r="AT405" s="193" t="s">
        <v>138</v>
      </c>
      <c r="AU405" s="193" t="s">
        <v>143</v>
      </c>
      <c r="AY405" s="16" t="s">
        <v>136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6" t="s">
        <v>143</v>
      </c>
      <c r="BK405" s="194">
        <f>ROUND(I405*H405,2)</f>
        <v>0</v>
      </c>
      <c r="BL405" s="16" t="s">
        <v>142</v>
      </c>
      <c r="BM405" s="193" t="s">
        <v>750</v>
      </c>
    </row>
    <row r="406" spans="1:65" s="2" customFormat="1" ht="37.9" customHeight="1">
      <c r="A406" s="33"/>
      <c r="B406" s="34"/>
      <c r="C406" s="181" t="s">
        <v>751</v>
      </c>
      <c r="D406" s="181" t="s">
        <v>138</v>
      </c>
      <c r="E406" s="182" t="s">
        <v>752</v>
      </c>
      <c r="F406" s="183" t="s">
        <v>753</v>
      </c>
      <c r="G406" s="184" t="s">
        <v>141</v>
      </c>
      <c r="H406" s="185">
        <v>158.44200000000001</v>
      </c>
      <c r="I406" s="186"/>
      <c r="J406" s="187">
        <f>ROUND(I406*H406,2)</f>
        <v>0</v>
      </c>
      <c r="K406" s="188"/>
      <c r="L406" s="38"/>
      <c r="M406" s="189" t="s">
        <v>1</v>
      </c>
      <c r="N406" s="190" t="s">
        <v>41</v>
      </c>
      <c r="O406" s="70"/>
      <c r="P406" s="191">
        <f>O406*H406</f>
        <v>0</v>
      </c>
      <c r="Q406" s="191">
        <v>0</v>
      </c>
      <c r="R406" s="191">
        <f>Q406*H406</f>
        <v>0</v>
      </c>
      <c r="S406" s="191">
        <v>4.0000000000000001E-3</v>
      </c>
      <c r="T406" s="192">
        <f>S406*H406</f>
        <v>0.633768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3" t="s">
        <v>142</v>
      </c>
      <c r="AT406" s="193" t="s">
        <v>138</v>
      </c>
      <c r="AU406" s="193" t="s">
        <v>143</v>
      </c>
      <c r="AY406" s="16" t="s">
        <v>136</v>
      </c>
      <c r="BE406" s="194">
        <f>IF(N406="základní",J406,0)</f>
        <v>0</v>
      </c>
      <c r="BF406" s="194">
        <f>IF(N406="snížená",J406,0)</f>
        <v>0</v>
      </c>
      <c r="BG406" s="194">
        <f>IF(N406="zákl. přenesená",J406,0)</f>
        <v>0</v>
      </c>
      <c r="BH406" s="194">
        <f>IF(N406="sníž. přenesená",J406,0)</f>
        <v>0</v>
      </c>
      <c r="BI406" s="194">
        <f>IF(N406="nulová",J406,0)</f>
        <v>0</v>
      </c>
      <c r="BJ406" s="16" t="s">
        <v>143</v>
      </c>
      <c r="BK406" s="194">
        <f>ROUND(I406*H406,2)</f>
        <v>0</v>
      </c>
      <c r="BL406" s="16" t="s">
        <v>142</v>
      </c>
      <c r="BM406" s="193" t="s">
        <v>754</v>
      </c>
    </row>
    <row r="407" spans="1:65" s="2" customFormat="1" ht="37.9" customHeight="1">
      <c r="A407" s="33"/>
      <c r="B407" s="34"/>
      <c r="C407" s="181" t="s">
        <v>755</v>
      </c>
      <c r="D407" s="181" t="s">
        <v>138</v>
      </c>
      <c r="E407" s="182" t="s">
        <v>756</v>
      </c>
      <c r="F407" s="183" t="s">
        <v>757</v>
      </c>
      <c r="G407" s="184" t="s">
        <v>141</v>
      </c>
      <c r="H407" s="185">
        <v>822.61099999999999</v>
      </c>
      <c r="I407" s="186"/>
      <c r="J407" s="187">
        <f>ROUND(I407*H407,2)</f>
        <v>0</v>
      </c>
      <c r="K407" s="188"/>
      <c r="L407" s="38"/>
      <c r="M407" s="189" t="s">
        <v>1</v>
      </c>
      <c r="N407" s="190" t="s">
        <v>41</v>
      </c>
      <c r="O407" s="70"/>
      <c r="P407" s="191">
        <f>O407*H407</f>
        <v>0</v>
      </c>
      <c r="Q407" s="191">
        <v>0</v>
      </c>
      <c r="R407" s="191">
        <f>Q407*H407</f>
        <v>0</v>
      </c>
      <c r="S407" s="191">
        <v>0.01</v>
      </c>
      <c r="T407" s="192">
        <f>S407*H407</f>
        <v>8.2261100000000003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3" t="s">
        <v>142</v>
      </c>
      <c r="AT407" s="193" t="s">
        <v>138</v>
      </c>
      <c r="AU407" s="193" t="s">
        <v>143</v>
      </c>
      <c r="AY407" s="16" t="s">
        <v>136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6" t="s">
        <v>143</v>
      </c>
      <c r="BK407" s="194">
        <f>ROUND(I407*H407,2)</f>
        <v>0</v>
      </c>
      <c r="BL407" s="16" t="s">
        <v>142</v>
      </c>
      <c r="BM407" s="193" t="s">
        <v>758</v>
      </c>
    </row>
    <row r="408" spans="1:65" s="13" customFormat="1" ht="11.25">
      <c r="B408" s="195"/>
      <c r="C408" s="196"/>
      <c r="D408" s="197" t="s">
        <v>145</v>
      </c>
      <c r="E408" s="198" t="s">
        <v>1</v>
      </c>
      <c r="F408" s="199" t="s">
        <v>759</v>
      </c>
      <c r="G408" s="196"/>
      <c r="H408" s="200">
        <v>370.47500000000002</v>
      </c>
      <c r="I408" s="201"/>
      <c r="J408" s="196"/>
      <c r="K408" s="196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145</v>
      </c>
      <c r="AU408" s="206" t="s">
        <v>143</v>
      </c>
      <c r="AV408" s="13" t="s">
        <v>143</v>
      </c>
      <c r="AW408" s="13" t="s">
        <v>32</v>
      </c>
      <c r="AX408" s="13" t="s">
        <v>75</v>
      </c>
      <c r="AY408" s="206" t="s">
        <v>136</v>
      </c>
    </row>
    <row r="409" spans="1:65" s="13" customFormat="1" ht="11.25">
      <c r="B409" s="195"/>
      <c r="C409" s="196"/>
      <c r="D409" s="197" t="s">
        <v>145</v>
      </c>
      <c r="E409" s="198" t="s">
        <v>1</v>
      </c>
      <c r="F409" s="199" t="s">
        <v>760</v>
      </c>
      <c r="G409" s="196"/>
      <c r="H409" s="200">
        <v>64.8</v>
      </c>
      <c r="I409" s="201"/>
      <c r="J409" s="196"/>
      <c r="K409" s="196"/>
      <c r="L409" s="202"/>
      <c r="M409" s="203"/>
      <c r="N409" s="204"/>
      <c r="O409" s="204"/>
      <c r="P409" s="204"/>
      <c r="Q409" s="204"/>
      <c r="R409" s="204"/>
      <c r="S409" s="204"/>
      <c r="T409" s="205"/>
      <c r="AT409" s="206" t="s">
        <v>145</v>
      </c>
      <c r="AU409" s="206" t="s">
        <v>143</v>
      </c>
      <c r="AV409" s="13" t="s">
        <v>143</v>
      </c>
      <c r="AW409" s="13" t="s">
        <v>32</v>
      </c>
      <c r="AX409" s="13" t="s">
        <v>75</v>
      </c>
      <c r="AY409" s="206" t="s">
        <v>136</v>
      </c>
    </row>
    <row r="410" spans="1:65" s="13" customFormat="1" ht="11.25">
      <c r="B410" s="195"/>
      <c r="C410" s="196"/>
      <c r="D410" s="197" t="s">
        <v>145</v>
      </c>
      <c r="E410" s="198" t="s">
        <v>1</v>
      </c>
      <c r="F410" s="199" t="s">
        <v>761</v>
      </c>
      <c r="G410" s="196"/>
      <c r="H410" s="200">
        <v>234.15199999999999</v>
      </c>
      <c r="I410" s="201"/>
      <c r="J410" s="196"/>
      <c r="K410" s="196"/>
      <c r="L410" s="202"/>
      <c r="M410" s="203"/>
      <c r="N410" s="204"/>
      <c r="O410" s="204"/>
      <c r="P410" s="204"/>
      <c r="Q410" s="204"/>
      <c r="R410" s="204"/>
      <c r="S410" s="204"/>
      <c r="T410" s="205"/>
      <c r="AT410" s="206" t="s">
        <v>145</v>
      </c>
      <c r="AU410" s="206" t="s">
        <v>143</v>
      </c>
      <c r="AV410" s="13" t="s">
        <v>143</v>
      </c>
      <c r="AW410" s="13" t="s">
        <v>32</v>
      </c>
      <c r="AX410" s="13" t="s">
        <v>75</v>
      </c>
      <c r="AY410" s="206" t="s">
        <v>136</v>
      </c>
    </row>
    <row r="411" spans="1:65" s="13" customFormat="1" ht="11.25">
      <c r="B411" s="195"/>
      <c r="C411" s="196"/>
      <c r="D411" s="197" t="s">
        <v>145</v>
      </c>
      <c r="E411" s="198" t="s">
        <v>1</v>
      </c>
      <c r="F411" s="199" t="s">
        <v>342</v>
      </c>
      <c r="G411" s="196"/>
      <c r="H411" s="200">
        <v>153.184</v>
      </c>
      <c r="I411" s="201"/>
      <c r="J411" s="196"/>
      <c r="K411" s="196"/>
      <c r="L411" s="202"/>
      <c r="M411" s="203"/>
      <c r="N411" s="204"/>
      <c r="O411" s="204"/>
      <c r="P411" s="204"/>
      <c r="Q411" s="204"/>
      <c r="R411" s="204"/>
      <c r="S411" s="204"/>
      <c r="T411" s="205"/>
      <c r="AT411" s="206" t="s">
        <v>145</v>
      </c>
      <c r="AU411" s="206" t="s">
        <v>143</v>
      </c>
      <c r="AV411" s="13" t="s">
        <v>143</v>
      </c>
      <c r="AW411" s="13" t="s">
        <v>32</v>
      </c>
      <c r="AX411" s="13" t="s">
        <v>75</v>
      </c>
      <c r="AY411" s="206" t="s">
        <v>136</v>
      </c>
    </row>
    <row r="412" spans="1:65" s="14" customFormat="1" ht="11.25">
      <c r="B412" s="218"/>
      <c r="C412" s="219"/>
      <c r="D412" s="197" t="s">
        <v>145</v>
      </c>
      <c r="E412" s="220" t="s">
        <v>1</v>
      </c>
      <c r="F412" s="221" t="s">
        <v>243</v>
      </c>
      <c r="G412" s="219"/>
      <c r="H412" s="222">
        <v>822.61099999999999</v>
      </c>
      <c r="I412" s="223"/>
      <c r="J412" s="219"/>
      <c r="K412" s="219"/>
      <c r="L412" s="224"/>
      <c r="M412" s="225"/>
      <c r="N412" s="226"/>
      <c r="O412" s="226"/>
      <c r="P412" s="226"/>
      <c r="Q412" s="226"/>
      <c r="R412" s="226"/>
      <c r="S412" s="226"/>
      <c r="T412" s="227"/>
      <c r="AT412" s="228" t="s">
        <v>145</v>
      </c>
      <c r="AU412" s="228" t="s">
        <v>143</v>
      </c>
      <c r="AV412" s="14" t="s">
        <v>142</v>
      </c>
      <c r="AW412" s="14" t="s">
        <v>32</v>
      </c>
      <c r="AX412" s="14" t="s">
        <v>14</v>
      </c>
      <c r="AY412" s="228" t="s">
        <v>136</v>
      </c>
    </row>
    <row r="413" spans="1:65" s="2" customFormat="1" ht="37.9" customHeight="1">
      <c r="A413" s="33"/>
      <c r="B413" s="34"/>
      <c r="C413" s="181" t="s">
        <v>762</v>
      </c>
      <c r="D413" s="181" t="s">
        <v>138</v>
      </c>
      <c r="E413" s="182" t="s">
        <v>763</v>
      </c>
      <c r="F413" s="183" t="s">
        <v>764</v>
      </c>
      <c r="G413" s="184" t="s">
        <v>141</v>
      </c>
      <c r="H413" s="185">
        <v>117.039</v>
      </c>
      <c r="I413" s="186"/>
      <c r="J413" s="187">
        <f>ROUND(I413*H413,2)</f>
        <v>0</v>
      </c>
      <c r="K413" s="188"/>
      <c r="L413" s="38"/>
      <c r="M413" s="189" t="s">
        <v>1</v>
      </c>
      <c r="N413" s="190" t="s">
        <v>41</v>
      </c>
      <c r="O413" s="70"/>
      <c r="P413" s="191">
        <f>O413*H413</f>
        <v>0</v>
      </c>
      <c r="Q413" s="191">
        <v>0</v>
      </c>
      <c r="R413" s="191">
        <f>Q413*H413</f>
        <v>0</v>
      </c>
      <c r="S413" s="191">
        <v>4.5999999999999999E-2</v>
      </c>
      <c r="T413" s="192">
        <f>S413*H413</f>
        <v>5.383794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3" t="s">
        <v>142</v>
      </c>
      <c r="AT413" s="193" t="s">
        <v>138</v>
      </c>
      <c r="AU413" s="193" t="s">
        <v>143</v>
      </c>
      <c r="AY413" s="16" t="s">
        <v>136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6" t="s">
        <v>143</v>
      </c>
      <c r="BK413" s="194">
        <f>ROUND(I413*H413,2)</f>
        <v>0</v>
      </c>
      <c r="BL413" s="16" t="s">
        <v>142</v>
      </c>
      <c r="BM413" s="193" t="s">
        <v>765</v>
      </c>
    </row>
    <row r="414" spans="1:65" s="13" customFormat="1" ht="11.25">
      <c r="B414" s="195"/>
      <c r="C414" s="196"/>
      <c r="D414" s="197" t="s">
        <v>145</v>
      </c>
      <c r="E414" s="198" t="s">
        <v>1</v>
      </c>
      <c r="F414" s="199" t="s">
        <v>766</v>
      </c>
      <c r="G414" s="196"/>
      <c r="H414" s="200">
        <v>24.78</v>
      </c>
      <c r="I414" s="201"/>
      <c r="J414" s="196"/>
      <c r="K414" s="196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145</v>
      </c>
      <c r="AU414" s="206" t="s">
        <v>143</v>
      </c>
      <c r="AV414" s="13" t="s">
        <v>143</v>
      </c>
      <c r="AW414" s="13" t="s">
        <v>32</v>
      </c>
      <c r="AX414" s="13" t="s">
        <v>75</v>
      </c>
      <c r="AY414" s="206" t="s">
        <v>136</v>
      </c>
    </row>
    <row r="415" spans="1:65" s="13" customFormat="1" ht="11.25">
      <c r="B415" s="195"/>
      <c r="C415" s="196"/>
      <c r="D415" s="197" t="s">
        <v>145</v>
      </c>
      <c r="E415" s="198" t="s">
        <v>1</v>
      </c>
      <c r="F415" s="199" t="s">
        <v>767</v>
      </c>
      <c r="G415" s="196"/>
      <c r="H415" s="200">
        <v>5.49</v>
      </c>
      <c r="I415" s="201"/>
      <c r="J415" s="196"/>
      <c r="K415" s="196"/>
      <c r="L415" s="202"/>
      <c r="M415" s="203"/>
      <c r="N415" s="204"/>
      <c r="O415" s="204"/>
      <c r="P415" s="204"/>
      <c r="Q415" s="204"/>
      <c r="R415" s="204"/>
      <c r="S415" s="204"/>
      <c r="T415" s="205"/>
      <c r="AT415" s="206" t="s">
        <v>145</v>
      </c>
      <c r="AU415" s="206" t="s">
        <v>143</v>
      </c>
      <c r="AV415" s="13" t="s">
        <v>143</v>
      </c>
      <c r="AW415" s="13" t="s">
        <v>32</v>
      </c>
      <c r="AX415" s="13" t="s">
        <v>75</v>
      </c>
      <c r="AY415" s="206" t="s">
        <v>136</v>
      </c>
    </row>
    <row r="416" spans="1:65" s="13" customFormat="1" ht="11.25">
      <c r="B416" s="195"/>
      <c r="C416" s="196"/>
      <c r="D416" s="197" t="s">
        <v>145</v>
      </c>
      <c r="E416" s="198" t="s">
        <v>1</v>
      </c>
      <c r="F416" s="199" t="s">
        <v>768</v>
      </c>
      <c r="G416" s="196"/>
      <c r="H416" s="200">
        <v>2.52</v>
      </c>
      <c r="I416" s="201"/>
      <c r="J416" s="196"/>
      <c r="K416" s="196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145</v>
      </c>
      <c r="AU416" s="206" t="s">
        <v>143</v>
      </c>
      <c r="AV416" s="13" t="s">
        <v>143</v>
      </c>
      <c r="AW416" s="13" t="s">
        <v>32</v>
      </c>
      <c r="AX416" s="13" t="s">
        <v>75</v>
      </c>
      <c r="AY416" s="206" t="s">
        <v>136</v>
      </c>
    </row>
    <row r="417" spans="1:65" s="13" customFormat="1" ht="22.5">
      <c r="B417" s="195"/>
      <c r="C417" s="196"/>
      <c r="D417" s="197" t="s">
        <v>145</v>
      </c>
      <c r="E417" s="198" t="s">
        <v>1</v>
      </c>
      <c r="F417" s="199" t="s">
        <v>769</v>
      </c>
      <c r="G417" s="196"/>
      <c r="H417" s="200">
        <v>84.248999999999995</v>
      </c>
      <c r="I417" s="201"/>
      <c r="J417" s="196"/>
      <c r="K417" s="196"/>
      <c r="L417" s="202"/>
      <c r="M417" s="203"/>
      <c r="N417" s="204"/>
      <c r="O417" s="204"/>
      <c r="P417" s="204"/>
      <c r="Q417" s="204"/>
      <c r="R417" s="204"/>
      <c r="S417" s="204"/>
      <c r="T417" s="205"/>
      <c r="AT417" s="206" t="s">
        <v>145</v>
      </c>
      <c r="AU417" s="206" t="s">
        <v>143</v>
      </c>
      <c r="AV417" s="13" t="s">
        <v>143</v>
      </c>
      <c r="AW417" s="13" t="s">
        <v>32</v>
      </c>
      <c r="AX417" s="13" t="s">
        <v>75</v>
      </c>
      <c r="AY417" s="206" t="s">
        <v>136</v>
      </c>
    </row>
    <row r="418" spans="1:65" s="14" customFormat="1" ht="11.25">
      <c r="B418" s="218"/>
      <c r="C418" s="219"/>
      <c r="D418" s="197" t="s">
        <v>145</v>
      </c>
      <c r="E418" s="220" t="s">
        <v>1</v>
      </c>
      <c r="F418" s="221" t="s">
        <v>243</v>
      </c>
      <c r="G418" s="219"/>
      <c r="H418" s="222">
        <v>117.039</v>
      </c>
      <c r="I418" s="223"/>
      <c r="J418" s="219"/>
      <c r="K418" s="219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145</v>
      </c>
      <c r="AU418" s="228" t="s">
        <v>143</v>
      </c>
      <c r="AV418" s="14" t="s">
        <v>142</v>
      </c>
      <c r="AW418" s="14" t="s">
        <v>32</v>
      </c>
      <c r="AX418" s="14" t="s">
        <v>14</v>
      </c>
      <c r="AY418" s="228" t="s">
        <v>136</v>
      </c>
    </row>
    <row r="419" spans="1:65" s="2" customFormat="1" ht="37.9" customHeight="1">
      <c r="A419" s="33"/>
      <c r="B419" s="34"/>
      <c r="C419" s="181" t="s">
        <v>770</v>
      </c>
      <c r="D419" s="181" t="s">
        <v>138</v>
      </c>
      <c r="E419" s="182" t="s">
        <v>771</v>
      </c>
      <c r="F419" s="183" t="s">
        <v>772</v>
      </c>
      <c r="G419" s="184" t="s">
        <v>141</v>
      </c>
      <c r="H419" s="185">
        <v>457.34399999999999</v>
      </c>
      <c r="I419" s="186"/>
      <c r="J419" s="187">
        <f>ROUND(I419*H419,2)</f>
        <v>0</v>
      </c>
      <c r="K419" s="188"/>
      <c r="L419" s="38"/>
      <c r="M419" s="189" t="s">
        <v>1</v>
      </c>
      <c r="N419" s="190" t="s">
        <v>41</v>
      </c>
      <c r="O419" s="70"/>
      <c r="P419" s="191">
        <f>O419*H419</f>
        <v>0</v>
      </c>
      <c r="Q419" s="191">
        <v>0</v>
      </c>
      <c r="R419" s="191">
        <f>Q419*H419</f>
        <v>0</v>
      </c>
      <c r="S419" s="191">
        <v>1.6E-2</v>
      </c>
      <c r="T419" s="192">
        <f>S419*H419</f>
        <v>7.3175040000000005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3" t="s">
        <v>142</v>
      </c>
      <c r="AT419" s="193" t="s">
        <v>138</v>
      </c>
      <c r="AU419" s="193" t="s">
        <v>143</v>
      </c>
      <c r="AY419" s="16" t="s">
        <v>136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6" t="s">
        <v>143</v>
      </c>
      <c r="BK419" s="194">
        <f>ROUND(I419*H419,2)</f>
        <v>0</v>
      </c>
      <c r="BL419" s="16" t="s">
        <v>142</v>
      </c>
      <c r="BM419" s="193" t="s">
        <v>773</v>
      </c>
    </row>
    <row r="420" spans="1:65" s="13" customFormat="1" ht="11.25">
      <c r="B420" s="195"/>
      <c r="C420" s="196"/>
      <c r="D420" s="197" t="s">
        <v>145</v>
      </c>
      <c r="E420" s="198" t="s">
        <v>1</v>
      </c>
      <c r="F420" s="199" t="s">
        <v>774</v>
      </c>
      <c r="G420" s="196"/>
      <c r="H420" s="200">
        <v>457.34399999999999</v>
      </c>
      <c r="I420" s="201"/>
      <c r="J420" s="196"/>
      <c r="K420" s="196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145</v>
      </c>
      <c r="AU420" s="206" t="s">
        <v>143</v>
      </c>
      <c r="AV420" s="13" t="s">
        <v>143</v>
      </c>
      <c r="AW420" s="13" t="s">
        <v>32</v>
      </c>
      <c r="AX420" s="13" t="s">
        <v>14</v>
      </c>
      <c r="AY420" s="206" t="s">
        <v>136</v>
      </c>
    </row>
    <row r="421" spans="1:65" s="2" customFormat="1" ht="24.2" customHeight="1">
      <c r="A421" s="33"/>
      <c r="B421" s="34"/>
      <c r="C421" s="181" t="s">
        <v>775</v>
      </c>
      <c r="D421" s="181" t="s">
        <v>138</v>
      </c>
      <c r="E421" s="182" t="s">
        <v>776</v>
      </c>
      <c r="F421" s="183" t="s">
        <v>777</v>
      </c>
      <c r="G421" s="184" t="s">
        <v>141</v>
      </c>
      <c r="H421" s="185">
        <v>311.67200000000003</v>
      </c>
      <c r="I421" s="186"/>
      <c r="J421" s="187">
        <f>ROUND(I421*H421,2)</f>
        <v>0</v>
      </c>
      <c r="K421" s="188"/>
      <c r="L421" s="38"/>
      <c r="M421" s="189" t="s">
        <v>1</v>
      </c>
      <c r="N421" s="190" t="s">
        <v>41</v>
      </c>
      <c r="O421" s="70"/>
      <c r="P421" s="191">
        <f>O421*H421</f>
        <v>0</v>
      </c>
      <c r="Q421" s="191">
        <v>0</v>
      </c>
      <c r="R421" s="191">
        <f>Q421*H421</f>
        <v>0</v>
      </c>
      <c r="S421" s="191">
        <v>0</v>
      </c>
      <c r="T421" s="19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3" t="s">
        <v>215</v>
      </c>
      <c r="AT421" s="193" t="s">
        <v>138</v>
      </c>
      <c r="AU421" s="193" t="s">
        <v>143</v>
      </c>
      <c r="AY421" s="16" t="s">
        <v>136</v>
      </c>
      <c r="BE421" s="194">
        <f>IF(N421="základní",J421,0)</f>
        <v>0</v>
      </c>
      <c r="BF421" s="194">
        <f>IF(N421="snížená",J421,0)</f>
        <v>0</v>
      </c>
      <c r="BG421" s="194">
        <f>IF(N421="zákl. přenesená",J421,0)</f>
        <v>0</v>
      </c>
      <c r="BH421" s="194">
        <f>IF(N421="sníž. přenesená",J421,0)</f>
        <v>0</v>
      </c>
      <c r="BI421" s="194">
        <f>IF(N421="nulová",J421,0)</f>
        <v>0</v>
      </c>
      <c r="BJ421" s="16" t="s">
        <v>143</v>
      </c>
      <c r="BK421" s="194">
        <f>ROUND(I421*H421,2)</f>
        <v>0</v>
      </c>
      <c r="BL421" s="16" t="s">
        <v>215</v>
      </c>
      <c r="BM421" s="193" t="s">
        <v>778</v>
      </c>
    </row>
    <row r="422" spans="1:65" s="13" customFormat="1" ht="11.25">
      <c r="B422" s="195"/>
      <c r="C422" s="196"/>
      <c r="D422" s="197" t="s">
        <v>145</v>
      </c>
      <c r="E422" s="198" t="s">
        <v>1</v>
      </c>
      <c r="F422" s="199" t="s">
        <v>779</v>
      </c>
      <c r="G422" s="196"/>
      <c r="H422" s="200">
        <v>122.57299999999999</v>
      </c>
      <c r="I422" s="201"/>
      <c r="J422" s="196"/>
      <c r="K422" s="196"/>
      <c r="L422" s="202"/>
      <c r="M422" s="203"/>
      <c r="N422" s="204"/>
      <c r="O422" s="204"/>
      <c r="P422" s="204"/>
      <c r="Q422" s="204"/>
      <c r="R422" s="204"/>
      <c r="S422" s="204"/>
      <c r="T422" s="205"/>
      <c r="AT422" s="206" t="s">
        <v>145</v>
      </c>
      <c r="AU422" s="206" t="s">
        <v>143</v>
      </c>
      <c r="AV422" s="13" t="s">
        <v>143</v>
      </c>
      <c r="AW422" s="13" t="s">
        <v>32</v>
      </c>
      <c r="AX422" s="13" t="s">
        <v>75</v>
      </c>
      <c r="AY422" s="206" t="s">
        <v>136</v>
      </c>
    </row>
    <row r="423" spans="1:65" s="13" customFormat="1" ht="11.25">
      <c r="B423" s="195"/>
      <c r="C423" s="196"/>
      <c r="D423" s="197" t="s">
        <v>145</v>
      </c>
      <c r="E423" s="198" t="s">
        <v>1</v>
      </c>
      <c r="F423" s="199" t="s">
        <v>780</v>
      </c>
      <c r="G423" s="196"/>
      <c r="H423" s="200">
        <v>104.85</v>
      </c>
      <c r="I423" s="201"/>
      <c r="J423" s="196"/>
      <c r="K423" s="196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145</v>
      </c>
      <c r="AU423" s="206" t="s">
        <v>143</v>
      </c>
      <c r="AV423" s="13" t="s">
        <v>143</v>
      </c>
      <c r="AW423" s="13" t="s">
        <v>32</v>
      </c>
      <c r="AX423" s="13" t="s">
        <v>75</v>
      </c>
      <c r="AY423" s="206" t="s">
        <v>136</v>
      </c>
    </row>
    <row r="424" spans="1:65" s="13" customFormat="1" ht="11.25">
      <c r="B424" s="195"/>
      <c r="C424" s="196"/>
      <c r="D424" s="197" t="s">
        <v>145</v>
      </c>
      <c r="E424" s="198" t="s">
        <v>1</v>
      </c>
      <c r="F424" s="199" t="s">
        <v>781</v>
      </c>
      <c r="G424" s="196"/>
      <c r="H424" s="200">
        <v>84.248999999999995</v>
      </c>
      <c r="I424" s="201"/>
      <c r="J424" s="196"/>
      <c r="K424" s="196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145</v>
      </c>
      <c r="AU424" s="206" t="s">
        <v>143</v>
      </c>
      <c r="AV424" s="13" t="s">
        <v>143</v>
      </c>
      <c r="AW424" s="13" t="s">
        <v>32</v>
      </c>
      <c r="AX424" s="13" t="s">
        <v>75</v>
      </c>
      <c r="AY424" s="206" t="s">
        <v>136</v>
      </c>
    </row>
    <row r="425" spans="1:65" s="14" customFormat="1" ht="11.25">
      <c r="B425" s="218"/>
      <c r="C425" s="219"/>
      <c r="D425" s="197" t="s">
        <v>145</v>
      </c>
      <c r="E425" s="220" t="s">
        <v>1</v>
      </c>
      <c r="F425" s="221" t="s">
        <v>243</v>
      </c>
      <c r="G425" s="219"/>
      <c r="H425" s="222">
        <v>311.67200000000003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145</v>
      </c>
      <c r="AU425" s="228" t="s">
        <v>143</v>
      </c>
      <c r="AV425" s="14" t="s">
        <v>142</v>
      </c>
      <c r="AW425" s="14" t="s">
        <v>32</v>
      </c>
      <c r="AX425" s="14" t="s">
        <v>14</v>
      </c>
      <c r="AY425" s="228" t="s">
        <v>136</v>
      </c>
    </row>
    <row r="426" spans="1:65" s="2" customFormat="1" ht="24.2" customHeight="1">
      <c r="A426" s="33"/>
      <c r="B426" s="34"/>
      <c r="C426" s="181" t="s">
        <v>782</v>
      </c>
      <c r="D426" s="181" t="s">
        <v>138</v>
      </c>
      <c r="E426" s="182" t="s">
        <v>783</v>
      </c>
      <c r="F426" s="183" t="s">
        <v>784</v>
      </c>
      <c r="G426" s="184" t="s">
        <v>141</v>
      </c>
      <c r="H426" s="185">
        <v>34.113999999999997</v>
      </c>
      <c r="I426" s="186"/>
      <c r="J426" s="187">
        <f>ROUND(I426*H426,2)</f>
        <v>0</v>
      </c>
      <c r="K426" s="188"/>
      <c r="L426" s="38"/>
      <c r="M426" s="189" t="s">
        <v>1</v>
      </c>
      <c r="N426" s="190" t="s">
        <v>41</v>
      </c>
      <c r="O426" s="70"/>
      <c r="P426" s="191">
        <f>O426*H426</f>
        <v>0</v>
      </c>
      <c r="Q426" s="191">
        <v>4.0289999999999999E-2</v>
      </c>
      <c r="R426" s="191">
        <f>Q426*H426</f>
        <v>1.3744530599999998</v>
      </c>
      <c r="S426" s="191">
        <v>0</v>
      </c>
      <c r="T426" s="19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3" t="s">
        <v>142</v>
      </c>
      <c r="AT426" s="193" t="s">
        <v>138</v>
      </c>
      <c r="AU426" s="193" t="s">
        <v>143</v>
      </c>
      <c r="AY426" s="16" t="s">
        <v>136</v>
      </c>
      <c r="BE426" s="194">
        <f>IF(N426="základní",J426,0)</f>
        <v>0</v>
      </c>
      <c r="BF426" s="194">
        <f>IF(N426="snížená",J426,0)</f>
        <v>0</v>
      </c>
      <c r="BG426" s="194">
        <f>IF(N426="zákl. přenesená",J426,0)</f>
        <v>0</v>
      </c>
      <c r="BH426" s="194">
        <f>IF(N426="sníž. přenesená",J426,0)</f>
        <v>0</v>
      </c>
      <c r="BI426" s="194">
        <f>IF(N426="nulová",J426,0)</f>
        <v>0</v>
      </c>
      <c r="BJ426" s="16" t="s">
        <v>143</v>
      </c>
      <c r="BK426" s="194">
        <f>ROUND(I426*H426,2)</f>
        <v>0</v>
      </c>
      <c r="BL426" s="16" t="s">
        <v>142</v>
      </c>
      <c r="BM426" s="193" t="s">
        <v>785</v>
      </c>
    </row>
    <row r="427" spans="1:65" s="13" customFormat="1" ht="11.25">
      <c r="B427" s="195"/>
      <c r="C427" s="196"/>
      <c r="D427" s="197" t="s">
        <v>145</v>
      </c>
      <c r="E427" s="198" t="s">
        <v>1</v>
      </c>
      <c r="F427" s="199" t="s">
        <v>786</v>
      </c>
      <c r="G427" s="196"/>
      <c r="H427" s="200">
        <v>18.385999999999999</v>
      </c>
      <c r="I427" s="201"/>
      <c r="J427" s="196"/>
      <c r="K427" s="196"/>
      <c r="L427" s="202"/>
      <c r="M427" s="203"/>
      <c r="N427" s="204"/>
      <c r="O427" s="204"/>
      <c r="P427" s="204"/>
      <c r="Q427" s="204"/>
      <c r="R427" s="204"/>
      <c r="S427" s="204"/>
      <c r="T427" s="205"/>
      <c r="AT427" s="206" t="s">
        <v>145</v>
      </c>
      <c r="AU427" s="206" t="s">
        <v>143</v>
      </c>
      <c r="AV427" s="13" t="s">
        <v>143</v>
      </c>
      <c r="AW427" s="13" t="s">
        <v>32</v>
      </c>
      <c r="AX427" s="13" t="s">
        <v>75</v>
      </c>
      <c r="AY427" s="206" t="s">
        <v>136</v>
      </c>
    </row>
    <row r="428" spans="1:65" s="13" customFormat="1" ht="11.25">
      <c r="B428" s="195"/>
      <c r="C428" s="196"/>
      <c r="D428" s="197" t="s">
        <v>145</v>
      </c>
      <c r="E428" s="198" t="s">
        <v>1</v>
      </c>
      <c r="F428" s="199" t="s">
        <v>787</v>
      </c>
      <c r="G428" s="196"/>
      <c r="H428" s="200">
        <v>15.728</v>
      </c>
      <c r="I428" s="201"/>
      <c r="J428" s="196"/>
      <c r="K428" s="196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145</v>
      </c>
      <c r="AU428" s="206" t="s">
        <v>143</v>
      </c>
      <c r="AV428" s="13" t="s">
        <v>143</v>
      </c>
      <c r="AW428" s="13" t="s">
        <v>32</v>
      </c>
      <c r="AX428" s="13" t="s">
        <v>75</v>
      </c>
      <c r="AY428" s="206" t="s">
        <v>136</v>
      </c>
    </row>
    <row r="429" spans="1:65" s="14" customFormat="1" ht="11.25">
      <c r="B429" s="218"/>
      <c r="C429" s="219"/>
      <c r="D429" s="197" t="s">
        <v>145</v>
      </c>
      <c r="E429" s="220" t="s">
        <v>1</v>
      </c>
      <c r="F429" s="221" t="s">
        <v>243</v>
      </c>
      <c r="G429" s="219"/>
      <c r="H429" s="222">
        <v>34.113999999999997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145</v>
      </c>
      <c r="AU429" s="228" t="s">
        <v>143</v>
      </c>
      <c r="AV429" s="14" t="s">
        <v>142</v>
      </c>
      <c r="AW429" s="14" t="s">
        <v>32</v>
      </c>
      <c r="AX429" s="14" t="s">
        <v>14</v>
      </c>
      <c r="AY429" s="228" t="s">
        <v>136</v>
      </c>
    </row>
    <row r="430" spans="1:65" s="2" customFormat="1" ht="24.2" customHeight="1">
      <c r="A430" s="33"/>
      <c r="B430" s="34"/>
      <c r="C430" s="181" t="s">
        <v>788</v>
      </c>
      <c r="D430" s="181" t="s">
        <v>138</v>
      </c>
      <c r="E430" s="182" t="s">
        <v>789</v>
      </c>
      <c r="F430" s="183" t="s">
        <v>790</v>
      </c>
      <c r="G430" s="184" t="s">
        <v>141</v>
      </c>
      <c r="H430" s="185">
        <v>34.113999999999997</v>
      </c>
      <c r="I430" s="186"/>
      <c r="J430" s="187">
        <f>ROUND(I430*H430,2)</f>
        <v>0</v>
      </c>
      <c r="K430" s="188"/>
      <c r="L430" s="38"/>
      <c r="M430" s="189" t="s">
        <v>1</v>
      </c>
      <c r="N430" s="190" t="s">
        <v>41</v>
      </c>
      <c r="O430" s="70"/>
      <c r="P430" s="191">
        <f>O430*H430</f>
        <v>0</v>
      </c>
      <c r="Q430" s="191">
        <v>3.5899999999999999E-3</v>
      </c>
      <c r="R430" s="191">
        <f>Q430*H430</f>
        <v>0.12246925999999998</v>
      </c>
      <c r="S430" s="191">
        <v>0</v>
      </c>
      <c r="T430" s="19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3" t="s">
        <v>142</v>
      </c>
      <c r="AT430" s="193" t="s">
        <v>138</v>
      </c>
      <c r="AU430" s="193" t="s">
        <v>143</v>
      </c>
      <c r="AY430" s="16" t="s">
        <v>136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6" t="s">
        <v>143</v>
      </c>
      <c r="BK430" s="194">
        <f>ROUND(I430*H430,2)</f>
        <v>0</v>
      </c>
      <c r="BL430" s="16" t="s">
        <v>142</v>
      </c>
      <c r="BM430" s="193" t="s">
        <v>791</v>
      </c>
    </row>
    <row r="431" spans="1:65" s="2" customFormat="1" ht="24.2" customHeight="1">
      <c r="A431" s="33"/>
      <c r="B431" s="34"/>
      <c r="C431" s="181" t="s">
        <v>792</v>
      </c>
      <c r="D431" s="181" t="s">
        <v>138</v>
      </c>
      <c r="E431" s="182" t="s">
        <v>793</v>
      </c>
      <c r="F431" s="183" t="s">
        <v>794</v>
      </c>
      <c r="G431" s="184" t="s">
        <v>683</v>
      </c>
      <c r="H431" s="185">
        <v>1</v>
      </c>
      <c r="I431" s="186"/>
      <c r="J431" s="187">
        <f>ROUND(I431*H431,2)</f>
        <v>0</v>
      </c>
      <c r="K431" s="188"/>
      <c r="L431" s="38"/>
      <c r="M431" s="189" t="s">
        <v>1</v>
      </c>
      <c r="N431" s="190" t="s">
        <v>41</v>
      </c>
      <c r="O431" s="70"/>
      <c r="P431" s="191">
        <f>O431*H431</f>
        <v>0</v>
      </c>
      <c r="Q431" s="191">
        <v>0</v>
      </c>
      <c r="R431" s="191">
        <f>Q431*H431</f>
        <v>0</v>
      </c>
      <c r="S431" s="191">
        <v>0</v>
      </c>
      <c r="T431" s="19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3" t="s">
        <v>142</v>
      </c>
      <c r="AT431" s="193" t="s">
        <v>138</v>
      </c>
      <c r="AU431" s="193" t="s">
        <v>143</v>
      </c>
      <c r="AY431" s="16" t="s">
        <v>136</v>
      </c>
      <c r="BE431" s="194">
        <f>IF(N431="základní",J431,0)</f>
        <v>0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16" t="s">
        <v>143</v>
      </c>
      <c r="BK431" s="194">
        <f>ROUND(I431*H431,2)</f>
        <v>0</v>
      </c>
      <c r="BL431" s="16" t="s">
        <v>142</v>
      </c>
      <c r="BM431" s="193" t="s">
        <v>795</v>
      </c>
    </row>
    <row r="432" spans="1:65" s="2" customFormat="1" ht="24.2" customHeight="1">
      <c r="A432" s="33"/>
      <c r="B432" s="34"/>
      <c r="C432" s="181" t="s">
        <v>796</v>
      </c>
      <c r="D432" s="181" t="s">
        <v>138</v>
      </c>
      <c r="E432" s="182" t="s">
        <v>797</v>
      </c>
      <c r="F432" s="183" t="s">
        <v>798</v>
      </c>
      <c r="G432" s="184" t="s">
        <v>246</v>
      </c>
      <c r="H432" s="185">
        <v>8</v>
      </c>
      <c r="I432" s="186"/>
      <c r="J432" s="187">
        <f>ROUND(I432*H432,2)</f>
        <v>0</v>
      </c>
      <c r="K432" s="188"/>
      <c r="L432" s="38"/>
      <c r="M432" s="189" t="s">
        <v>1</v>
      </c>
      <c r="N432" s="190" t="s">
        <v>41</v>
      </c>
      <c r="O432" s="70"/>
      <c r="P432" s="191">
        <f>O432*H432</f>
        <v>0</v>
      </c>
      <c r="Q432" s="191">
        <v>4.2999999999999999E-4</v>
      </c>
      <c r="R432" s="191">
        <f>Q432*H432</f>
        <v>3.4399999999999999E-3</v>
      </c>
      <c r="S432" s="191">
        <v>0</v>
      </c>
      <c r="T432" s="19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93" t="s">
        <v>142</v>
      </c>
      <c r="AT432" s="193" t="s">
        <v>138</v>
      </c>
      <c r="AU432" s="193" t="s">
        <v>143</v>
      </c>
      <c r="AY432" s="16" t="s">
        <v>136</v>
      </c>
      <c r="BE432" s="194">
        <f>IF(N432="základní",J432,0)</f>
        <v>0</v>
      </c>
      <c r="BF432" s="194">
        <f>IF(N432="snížená",J432,0)</f>
        <v>0</v>
      </c>
      <c r="BG432" s="194">
        <f>IF(N432="zákl. přenesená",J432,0)</f>
        <v>0</v>
      </c>
      <c r="BH432" s="194">
        <f>IF(N432="sníž. přenesená",J432,0)</f>
        <v>0</v>
      </c>
      <c r="BI432" s="194">
        <f>IF(N432="nulová",J432,0)</f>
        <v>0</v>
      </c>
      <c r="BJ432" s="16" t="s">
        <v>143</v>
      </c>
      <c r="BK432" s="194">
        <f>ROUND(I432*H432,2)</f>
        <v>0</v>
      </c>
      <c r="BL432" s="16" t="s">
        <v>142</v>
      </c>
      <c r="BM432" s="193" t="s">
        <v>799</v>
      </c>
    </row>
    <row r="433" spans="1:65" s="13" customFormat="1" ht="11.25">
      <c r="B433" s="195"/>
      <c r="C433" s="196"/>
      <c r="D433" s="197" t="s">
        <v>145</v>
      </c>
      <c r="E433" s="198" t="s">
        <v>1</v>
      </c>
      <c r="F433" s="199" t="s">
        <v>745</v>
      </c>
      <c r="G433" s="196"/>
      <c r="H433" s="200">
        <v>8</v>
      </c>
      <c r="I433" s="201"/>
      <c r="J433" s="196"/>
      <c r="K433" s="196"/>
      <c r="L433" s="202"/>
      <c r="M433" s="203"/>
      <c r="N433" s="204"/>
      <c r="O433" s="204"/>
      <c r="P433" s="204"/>
      <c r="Q433" s="204"/>
      <c r="R433" s="204"/>
      <c r="S433" s="204"/>
      <c r="T433" s="205"/>
      <c r="AT433" s="206" t="s">
        <v>145</v>
      </c>
      <c r="AU433" s="206" t="s">
        <v>143</v>
      </c>
      <c r="AV433" s="13" t="s">
        <v>143</v>
      </c>
      <c r="AW433" s="13" t="s">
        <v>32</v>
      </c>
      <c r="AX433" s="13" t="s">
        <v>14</v>
      </c>
      <c r="AY433" s="206" t="s">
        <v>136</v>
      </c>
    </row>
    <row r="434" spans="1:65" s="2" customFormat="1" ht="24.2" customHeight="1">
      <c r="A434" s="33"/>
      <c r="B434" s="34"/>
      <c r="C434" s="207" t="s">
        <v>800</v>
      </c>
      <c r="D434" s="207" t="s">
        <v>179</v>
      </c>
      <c r="E434" s="208" t="s">
        <v>801</v>
      </c>
      <c r="F434" s="209" t="s">
        <v>802</v>
      </c>
      <c r="G434" s="210" t="s">
        <v>223</v>
      </c>
      <c r="H434" s="211">
        <v>7.0000000000000007E-2</v>
      </c>
      <c r="I434" s="212"/>
      <c r="J434" s="213">
        <f>ROUND(I434*H434,2)</f>
        <v>0</v>
      </c>
      <c r="K434" s="214"/>
      <c r="L434" s="215"/>
      <c r="M434" s="216" t="s">
        <v>1</v>
      </c>
      <c r="N434" s="217" t="s">
        <v>41</v>
      </c>
      <c r="O434" s="70"/>
      <c r="P434" s="191">
        <f>O434*H434</f>
        <v>0</v>
      </c>
      <c r="Q434" s="191">
        <v>1</v>
      </c>
      <c r="R434" s="191">
        <f>Q434*H434</f>
        <v>7.0000000000000007E-2</v>
      </c>
      <c r="S434" s="191">
        <v>0</v>
      </c>
      <c r="T434" s="19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3" t="s">
        <v>174</v>
      </c>
      <c r="AT434" s="193" t="s">
        <v>179</v>
      </c>
      <c r="AU434" s="193" t="s">
        <v>143</v>
      </c>
      <c r="AY434" s="16" t="s">
        <v>136</v>
      </c>
      <c r="BE434" s="194">
        <f>IF(N434="základní",J434,0)</f>
        <v>0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16" t="s">
        <v>143</v>
      </c>
      <c r="BK434" s="194">
        <f>ROUND(I434*H434,2)</f>
        <v>0</v>
      </c>
      <c r="BL434" s="16" t="s">
        <v>142</v>
      </c>
      <c r="BM434" s="193" t="s">
        <v>803</v>
      </c>
    </row>
    <row r="435" spans="1:65" s="12" customFormat="1" ht="22.9" customHeight="1">
      <c r="B435" s="165"/>
      <c r="C435" s="166"/>
      <c r="D435" s="167" t="s">
        <v>74</v>
      </c>
      <c r="E435" s="179" t="s">
        <v>804</v>
      </c>
      <c r="F435" s="179" t="s">
        <v>805</v>
      </c>
      <c r="G435" s="166"/>
      <c r="H435" s="166"/>
      <c r="I435" s="169"/>
      <c r="J435" s="180">
        <f>BK435</f>
        <v>0</v>
      </c>
      <c r="K435" s="166"/>
      <c r="L435" s="171"/>
      <c r="M435" s="172"/>
      <c r="N435" s="173"/>
      <c r="O435" s="173"/>
      <c r="P435" s="174">
        <f>SUM(P436:P440)</f>
        <v>0</v>
      </c>
      <c r="Q435" s="173"/>
      <c r="R435" s="174">
        <f>SUM(R436:R440)</f>
        <v>0</v>
      </c>
      <c r="S435" s="173"/>
      <c r="T435" s="175">
        <f>SUM(T436:T440)</f>
        <v>0</v>
      </c>
      <c r="AR435" s="176" t="s">
        <v>14</v>
      </c>
      <c r="AT435" s="177" t="s">
        <v>74</v>
      </c>
      <c r="AU435" s="177" t="s">
        <v>14</v>
      </c>
      <c r="AY435" s="176" t="s">
        <v>136</v>
      </c>
      <c r="BK435" s="178">
        <f>SUM(BK436:BK440)</f>
        <v>0</v>
      </c>
    </row>
    <row r="436" spans="1:65" s="2" customFormat="1" ht="24.2" customHeight="1">
      <c r="A436" s="33"/>
      <c r="B436" s="34"/>
      <c r="C436" s="181" t="s">
        <v>806</v>
      </c>
      <c r="D436" s="181" t="s">
        <v>138</v>
      </c>
      <c r="E436" s="182" t="s">
        <v>807</v>
      </c>
      <c r="F436" s="183" t="s">
        <v>808</v>
      </c>
      <c r="G436" s="184" t="s">
        <v>223</v>
      </c>
      <c r="H436" s="185">
        <v>65.486000000000004</v>
      </c>
      <c r="I436" s="186"/>
      <c r="J436" s="187">
        <f>ROUND(I436*H436,2)</f>
        <v>0</v>
      </c>
      <c r="K436" s="188"/>
      <c r="L436" s="38"/>
      <c r="M436" s="189" t="s">
        <v>1</v>
      </c>
      <c r="N436" s="190" t="s">
        <v>41</v>
      </c>
      <c r="O436" s="70"/>
      <c r="P436" s="191">
        <f>O436*H436</f>
        <v>0</v>
      </c>
      <c r="Q436" s="191">
        <v>0</v>
      </c>
      <c r="R436" s="191">
        <f>Q436*H436</f>
        <v>0</v>
      </c>
      <c r="S436" s="191">
        <v>0</v>
      </c>
      <c r="T436" s="19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3" t="s">
        <v>142</v>
      </c>
      <c r="AT436" s="193" t="s">
        <v>138</v>
      </c>
      <c r="AU436" s="193" t="s">
        <v>143</v>
      </c>
      <c r="AY436" s="16" t="s">
        <v>136</v>
      </c>
      <c r="BE436" s="194">
        <f>IF(N436="základní",J436,0)</f>
        <v>0</v>
      </c>
      <c r="BF436" s="194">
        <f>IF(N436="snížená",J436,0)</f>
        <v>0</v>
      </c>
      <c r="BG436" s="194">
        <f>IF(N436="zákl. přenesená",J436,0)</f>
        <v>0</v>
      </c>
      <c r="BH436" s="194">
        <f>IF(N436="sníž. přenesená",J436,0)</f>
        <v>0</v>
      </c>
      <c r="BI436" s="194">
        <f>IF(N436="nulová",J436,0)</f>
        <v>0</v>
      </c>
      <c r="BJ436" s="16" t="s">
        <v>143</v>
      </c>
      <c r="BK436" s="194">
        <f>ROUND(I436*H436,2)</f>
        <v>0</v>
      </c>
      <c r="BL436" s="16" t="s">
        <v>142</v>
      </c>
      <c r="BM436" s="193" t="s">
        <v>809</v>
      </c>
    </row>
    <row r="437" spans="1:65" s="2" customFormat="1" ht="24.2" customHeight="1">
      <c r="A437" s="33"/>
      <c r="B437" s="34"/>
      <c r="C437" s="181" t="s">
        <v>810</v>
      </c>
      <c r="D437" s="181" t="s">
        <v>138</v>
      </c>
      <c r="E437" s="182" t="s">
        <v>811</v>
      </c>
      <c r="F437" s="183" t="s">
        <v>812</v>
      </c>
      <c r="G437" s="184" t="s">
        <v>223</v>
      </c>
      <c r="H437" s="185">
        <v>65.486000000000004</v>
      </c>
      <c r="I437" s="186"/>
      <c r="J437" s="187">
        <f>ROUND(I437*H437,2)</f>
        <v>0</v>
      </c>
      <c r="K437" s="188"/>
      <c r="L437" s="38"/>
      <c r="M437" s="189" t="s">
        <v>1</v>
      </c>
      <c r="N437" s="190" t="s">
        <v>41</v>
      </c>
      <c r="O437" s="70"/>
      <c r="P437" s="191">
        <f>O437*H437</f>
        <v>0</v>
      </c>
      <c r="Q437" s="191">
        <v>0</v>
      </c>
      <c r="R437" s="191">
        <f>Q437*H437</f>
        <v>0</v>
      </c>
      <c r="S437" s="191">
        <v>0</v>
      </c>
      <c r="T437" s="19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3" t="s">
        <v>142</v>
      </c>
      <c r="AT437" s="193" t="s">
        <v>138</v>
      </c>
      <c r="AU437" s="193" t="s">
        <v>143</v>
      </c>
      <c r="AY437" s="16" t="s">
        <v>136</v>
      </c>
      <c r="BE437" s="194">
        <f>IF(N437="základní",J437,0)</f>
        <v>0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16" t="s">
        <v>143</v>
      </c>
      <c r="BK437" s="194">
        <f>ROUND(I437*H437,2)</f>
        <v>0</v>
      </c>
      <c r="BL437" s="16" t="s">
        <v>142</v>
      </c>
      <c r="BM437" s="193" t="s">
        <v>813</v>
      </c>
    </row>
    <row r="438" spans="1:65" s="2" customFormat="1" ht="24.2" customHeight="1">
      <c r="A438" s="33"/>
      <c r="B438" s="34"/>
      <c r="C438" s="181" t="s">
        <v>814</v>
      </c>
      <c r="D438" s="181" t="s">
        <v>138</v>
      </c>
      <c r="E438" s="182" t="s">
        <v>815</v>
      </c>
      <c r="F438" s="183" t="s">
        <v>816</v>
      </c>
      <c r="G438" s="184" t="s">
        <v>223</v>
      </c>
      <c r="H438" s="185">
        <v>1899.0940000000001</v>
      </c>
      <c r="I438" s="186"/>
      <c r="J438" s="187">
        <f>ROUND(I438*H438,2)</f>
        <v>0</v>
      </c>
      <c r="K438" s="188"/>
      <c r="L438" s="38"/>
      <c r="M438" s="189" t="s">
        <v>1</v>
      </c>
      <c r="N438" s="190" t="s">
        <v>41</v>
      </c>
      <c r="O438" s="70"/>
      <c r="P438" s="191">
        <f>O438*H438</f>
        <v>0</v>
      </c>
      <c r="Q438" s="191">
        <v>0</v>
      </c>
      <c r="R438" s="191">
        <f>Q438*H438</f>
        <v>0</v>
      </c>
      <c r="S438" s="191">
        <v>0</v>
      </c>
      <c r="T438" s="19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3" t="s">
        <v>142</v>
      </c>
      <c r="AT438" s="193" t="s">
        <v>138</v>
      </c>
      <c r="AU438" s="193" t="s">
        <v>143</v>
      </c>
      <c r="AY438" s="16" t="s">
        <v>136</v>
      </c>
      <c r="BE438" s="194">
        <f>IF(N438="základní",J438,0)</f>
        <v>0</v>
      </c>
      <c r="BF438" s="194">
        <f>IF(N438="snížená",J438,0)</f>
        <v>0</v>
      </c>
      <c r="BG438" s="194">
        <f>IF(N438="zákl. přenesená",J438,0)</f>
        <v>0</v>
      </c>
      <c r="BH438" s="194">
        <f>IF(N438="sníž. přenesená",J438,0)</f>
        <v>0</v>
      </c>
      <c r="BI438" s="194">
        <f>IF(N438="nulová",J438,0)</f>
        <v>0</v>
      </c>
      <c r="BJ438" s="16" t="s">
        <v>143</v>
      </c>
      <c r="BK438" s="194">
        <f>ROUND(I438*H438,2)</f>
        <v>0</v>
      </c>
      <c r="BL438" s="16" t="s">
        <v>142</v>
      </c>
      <c r="BM438" s="193" t="s">
        <v>817</v>
      </c>
    </row>
    <row r="439" spans="1:65" s="13" customFormat="1" ht="11.25">
      <c r="B439" s="195"/>
      <c r="C439" s="196"/>
      <c r="D439" s="197" t="s">
        <v>145</v>
      </c>
      <c r="E439" s="196"/>
      <c r="F439" s="199" t="s">
        <v>818</v>
      </c>
      <c r="G439" s="196"/>
      <c r="H439" s="200">
        <v>1899.0940000000001</v>
      </c>
      <c r="I439" s="201"/>
      <c r="J439" s="196"/>
      <c r="K439" s="196"/>
      <c r="L439" s="202"/>
      <c r="M439" s="203"/>
      <c r="N439" s="204"/>
      <c r="O439" s="204"/>
      <c r="P439" s="204"/>
      <c r="Q439" s="204"/>
      <c r="R439" s="204"/>
      <c r="S439" s="204"/>
      <c r="T439" s="205"/>
      <c r="AT439" s="206" t="s">
        <v>145</v>
      </c>
      <c r="AU439" s="206" t="s">
        <v>143</v>
      </c>
      <c r="AV439" s="13" t="s">
        <v>143</v>
      </c>
      <c r="AW439" s="13" t="s">
        <v>4</v>
      </c>
      <c r="AX439" s="13" t="s">
        <v>14</v>
      </c>
      <c r="AY439" s="206" t="s">
        <v>136</v>
      </c>
    </row>
    <row r="440" spans="1:65" s="2" customFormat="1" ht="33" customHeight="1">
      <c r="A440" s="33"/>
      <c r="B440" s="34"/>
      <c r="C440" s="181" t="s">
        <v>819</v>
      </c>
      <c r="D440" s="181" t="s">
        <v>138</v>
      </c>
      <c r="E440" s="182" t="s">
        <v>820</v>
      </c>
      <c r="F440" s="183" t="s">
        <v>821</v>
      </c>
      <c r="G440" s="184" t="s">
        <v>223</v>
      </c>
      <c r="H440" s="185">
        <v>65.486000000000004</v>
      </c>
      <c r="I440" s="186"/>
      <c r="J440" s="187">
        <f>ROUND(I440*H440,2)</f>
        <v>0</v>
      </c>
      <c r="K440" s="188"/>
      <c r="L440" s="38"/>
      <c r="M440" s="189" t="s">
        <v>1</v>
      </c>
      <c r="N440" s="190" t="s">
        <v>41</v>
      </c>
      <c r="O440" s="70"/>
      <c r="P440" s="191">
        <f>O440*H440</f>
        <v>0</v>
      </c>
      <c r="Q440" s="191">
        <v>0</v>
      </c>
      <c r="R440" s="191">
        <f>Q440*H440</f>
        <v>0</v>
      </c>
      <c r="S440" s="191">
        <v>0</v>
      </c>
      <c r="T440" s="19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93" t="s">
        <v>142</v>
      </c>
      <c r="AT440" s="193" t="s">
        <v>138</v>
      </c>
      <c r="AU440" s="193" t="s">
        <v>143</v>
      </c>
      <c r="AY440" s="16" t="s">
        <v>136</v>
      </c>
      <c r="BE440" s="194">
        <f>IF(N440="základní",J440,0)</f>
        <v>0</v>
      </c>
      <c r="BF440" s="194">
        <f>IF(N440="snížená",J440,0)</f>
        <v>0</v>
      </c>
      <c r="BG440" s="194">
        <f>IF(N440="zákl. přenesená",J440,0)</f>
        <v>0</v>
      </c>
      <c r="BH440" s="194">
        <f>IF(N440="sníž. přenesená",J440,0)</f>
        <v>0</v>
      </c>
      <c r="BI440" s="194">
        <f>IF(N440="nulová",J440,0)</f>
        <v>0</v>
      </c>
      <c r="BJ440" s="16" t="s">
        <v>143</v>
      </c>
      <c r="BK440" s="194">
        <f>ROUND(I440*H440,2)</f>
        <v>0</v>
      </c>
      <c r="BL440" s="16" t="s">
        <v>142</v>
      </c>
      <c r="BM440" s="193" t="s">
        <v>822</v>
      </c>
    </row>
    <row r="441" spans="1:65" s="12" customFormat="1" ht="22.9" customHeight="1">
      <c r="B441" s="165"/>
      <c r="C441" s="166"/>
      <c r="D441" s="167" t="s">
        <v>74</v>
      </c>
      <c r="E441" s="179" t="s">
        <v>823</v>
      </c>
      <c r="F441" s="179" t="s">
        <v>824</v>
      </c>
      <c r="G441" s="166"/>
      <c r="H441" s="166"/>
      <c r="I441" s="169"/>
      <c r="J441" s="180">
        <f>BK441</f>
        <v>0</v>
      </c>
      <c r="K441" s="166"/>
      <c r="L441" s="171"/>
      <c r="M441" s="172"/>
      <c r="N441" s="173"/>
      <c r="O441" s="173"/>
      <c r="P441" s="174">
        <f>P442</f>
        <v>0</v>
      </c>
      <c r="Q441" s="173"/>
      <c r="R441" s="174">
        <f>R442</f>
        <v>0</v>
      </c>
      <c r="S441" s="173"/>
      <c r="T441" s="175">
        <f>T442</f>
        <v>0</v>
      </c>
      <c r="AR441" s="176" t="s">
        <v>14</v>
      </c>
      <c r="AT441" s="177" t="s">
        <v>74</v>
      </c>
      <c r="AU441" s="177" t="s">
        <v>14</v>
      </c>
      <c r="AY441" s="176" t="s">
        <v>136</v>
      </c>
      <c r="BK441" s="178">
        <f>BK442</f>
        <v>0</v>
      </c>
    </row>
    <row r="442" spans="1:65" s="2" customFormat="1" ht="21.75" customHeight="1">
      <c r="A442" s="33"/>
      <c r="B442" s="34"/>
      <c r="C442" s="181" t="s">
        <v>825</v>
      </c>
      <c r="D442" s="181" t="s">
        <v>138</v>
      </c>
      <c r="E442" s="182" t="s">
        <v>826</v>
      </c>
      <c r="F442" s="183" t="s">
        <v>827</v>
      </c>
      <c r="G442" s="184" t="s">
        <v>223</v>
      </c>
      <c r="H442" s="185">
        <v>101.32</v>
      </c>
      <c r="I442" s="186"/>
      <c r="J442" s="187">
        <f>ROUND(I442*H442,2)</f>
        <v>0</v>
      </c>
      <c r="K442" s="188"/>
      <c r="L442" s="38"/>
      <c r="M442" s="189" t="s">
        <v>1</v>
      </c>
      <c r="N442" s="190" t="s">
        <v>41</v>
      </c>
      <c r="O442" s="70"/>
      <c r="P442" s="191">
        <f>O442*H442</f>
        <v>0</v>
      </c>
      <c r="Q442" s="191">
        <v>0</v>
      </c>
      <c r="R442" s="191">
        <f>Q442*H442</f>
        <v>0</v>
      </c>
      <c r="S442" s="191">
        <v>0</v>
      </c>
      <c r="T442" s="192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3" t="s">
        <v>142</v>
      </c>
      <c r="AT442" s="193" t="s">
        <v>138</v>
      </c>
      <c r="AU442" s="193" t="s">
        <v>143</v>
      </c>
      <c r="AY442" s="16" t="s">
        <v>136</v>
      </c>
      <c r="BE442" s="194">
        <f>IF(N442="základní",J442,0)</f>
        <v>0</v>
      </c>
      <c r="BF442" s="194">
        <f>IF(N442="snížená",J442,0)</f>
        <v>0</v>
      </c>
      <c r="BG442" s="194">
        <f>IF(N442="zákl. přenesená",J442,0)</f>
        <v>0</v>
      </c>
      <c r="BH442" s="194">
        <f>IF(N442="sníž. přenesená",J442,0)</f>
        <v>0</v>
      </c>
      <c r="BI442" s="194">
        <f>IF(N442="nulová",J442,0)</f>
        <v>0</v>
      </c>
      <c r="BJ442" s="16" t="s">
        <v>143</v>
      </c>
      <c r="BK442" s="194">
        <f>ROUND(I442*H442,2)</f>
        <v>0</v>
      </c>
      <c r="BL442" s="16" t="s">
        <v>142</v>
      </c>
      <c r="BM442" s="193" t="s">
        <v>828</v>
      </c>
    </row>
    <row r="443" spans="1:65" s="12" customFormat="1" ht="25.9" customHeight="1">
      <c r="B443" s="165"/>
      <c r="C443" s="166"/>
      <c r="D443" s="167" t="s">
        <v>74</v>
      </c>
      <c r="E443" s="168" t="s">
        <v>829</v>
      </c>
      <c r="F443" s="168" t="s">
        <v>830</v>
      </c>
      <c r="G443" s="166"/>
      <c r="H443" s="166"/>
      <c r="I443" s="169"/>
      <c r="J443" s="170">
        <f>BK443</f>
        <v>0</v>
      </c>
      <c r="K443" s="166"/>
      <c r="L443" s="171"/>
      <c r="M443" s="172"/>
      <c r="N443" s="173"/>
      <c r="O443" s="173"/>
      <c r="P443" s="174">
        <f>P444+P448+P456+P460+P462+P464+P466+P468+P480+P505+P512+P544+P553+P585+P611+P646+P674+P717+P739</f>
        <v>0</v>
      </c>
      <c r="Q443" s="173"/>
      <c r="R443" s="174">
        <f>R444+R448+R456+R460+R462+R464+R466+R468+R480+R505+R512+R544+R553+R585+R611+R646+R674+R717+R739</f>
        <v>14.910555309999999</v>
      </c>
      <c r="S443" s="173"/>
      <c r="T443" s="175">
        <f>T444+T448+T456+T460+T462+T464+T466+T468+T480+T505+T512+T544+T553+T585+T611+T646+T674+T717+T739</f>
        <v>15.50902518</v>
      </c>
      <c r="AR443" s="176" t="s">
        <v>143</v>
      </c>
      <c r="AT443" s="177" t="s">
        <v>74</v>
      </c>
      <c r="AU443" s="177" t="s">
        <v>75</v>
      </c>
      <c r="AY443" s="176" t="s">
        <v>136</v>
      </c>
      <c r="BK443" s="178">
        <f>BK444+BK448+BK456+BK460+BK462+BK464+BK466+BK468+BK480+BK505+BK512+BK544+BK553+BK585+BK611+BK646+BK674+BK717+BK739</f>
        <v>0</v>
      </c>
    </row>
    <row r="444" spans="1:65" s="12" customFormat="1" ht="22.9" customHeight="1">
      <c r="B444" s="165"/>
      <c r="C444" s="166"/>
      <c r="D444" s="167" t="s">
        <v>74</v>
      </c>
      <c r="E444" s="179" t="s">
        <v>831</v>
      </c>
      <c r="F444" s="179" t="s">
        <v>832</v>
      </c>
      <c r="G444" s="166"/>
      <c r="H444" s="166"/>
      <c r="I444" s="169"/>
      <c r="J444" s="180">
        <f>BK444</f>
        <v>0</v>
      </c>
      <c r="K444" s="166"/>
      <c r="L444" s="171"/>
      <c r="M444" s="172"/>
      <c r="N444" s="173"/>
      <c r="O444" s="173"/>
      <c r="P444" s="174">
        <f>SUM(P445:P447)</f>
        <v>0</v>
      </c>
      <c r="Q444" s="173"/>
      <c r="R444" s="174">
        <f>SUM(R445:R447)</f>
        <v>1.51536E-2</v>
      </c>
      <c r="S444" s="173"/>
      <c r="T444" s="175">
        <f>SUM(T445:T447)</f>
        <v>0</v>
      </c>
      <c r="AR444" s="176" t="s">
        <v>143</v>
      </c>
      <c r="AT444" s="177" t="s">
        <v>74</v>
      </c>
      <c r="AU444" s="177" t="s">
        <v>14</v>
      </c>
      <c r="AY444" s="176" t="s">
        <v>136</v>
      </c>
      <c r="BK444" s="178">
        <f>SUM(BK445:BK447)</f>
        <v>0</v>
      </c>
    </row>
    <row r="445" spans="1:65" s="2" customFormat="1" ht="24.2" customHeight="1">
      <c r="A445" s="33"/>
      <c r="B445" s="34"/>
      <c r="C445" s="181" t="s">
        <v>833</v>
      </c>
      <c r="D445" s="181" t="s">
        <v>138</v>
      </c>
      <c r="E445" s="182" t="s">
        <v>834</v>
      </c>
      <c r="F445" s="183" t="s">
        <v>835</v>
      </c>
      <c r="G445" s="184" t="s">
        <v>141</v>
      </c>
      <c r="H445" s="185">
        <v>3.36</v>
      </c>
      <c r="I445" s="186"/>
      <c r="J445" s="187">
        <f>ROUND(I445*H445,2)</f>
        <v>0</v>
      </c>
      <c r="K445" s="188"/>
      <c r="L445" s="38"/>
      <c r="M445" s="189" t="s">
        <v>1</v>
      </c>
      <c r="N445" s="190" t="s">
        <v>41</v>
      </c>
      <c r="O445" s="70"/>
      <c r="P445" s="191">
        <f>O445*H445</f>
        <v>0</v>
      </c>
      <c r="Q445" s="191">
        <v>4.5100000000000001E-3</v>
      </c>
      <c r="R445" s="191">
        <f>Q445*H445</f>
        <v>1.51536E-2</v>
      </c>
      <c r="S445" s="191">
        <v>0</v>
      </c>
      <c r="T445" s="192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3" t="s">
        <v>215</v>
      </c>
      <c r="AT445" s="193" t="s">
        <v>138</v>
      </c>
      <c r="AU445" s="193" t="s">
        <v>143</v>
      </c>
      <c r="AY445" s="16" t="s">
        <v>136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16" t="s">
        <v>143</v>
      </c>
      <c r="BK445" s="194">
        <f>ROUND(I445*H445,2)</f>
        <v>0</v>
      </c>
      <c r="BL445" s="16" t="s">
        <v>215</v>
      </c>
      <c r="BM445" s="193" t="s">
        <v>836</v>
      </c>
    </row>
    <row r="446" spans="1:65" s="13" customFormat="1" ht="11.25">
      <c r="B446" s="195"/>
      <c r="C446" s="196"/>
      <c r="D446" s="197" t="s">
        <v>145</v>
      </c>
      <c r="E446" s="198" t="s">
        <v>1</v>
      </c>
      <c r="F446" s="199" t="s">
        <v>837</v>
      </c>
      <c r="G446" s="196"/>
      <c r="H446" s="200">
        <v>3.36</v>
      </c>
      <c r="I446" s="201"/>
      <c r="J446" s="196"/>
      <c r="K446" s="196"/>
      <c r="L446" s="202"/>
      <c r="M446" s="203"/>
      <c r="N446" s="204"/>
      <c r="O446" s="204"/>
      <c r="P446" s="204"/>
      <c r="Q446" s="204"/>
      <c r="R446" s="204"/>
      <c r="S446" s="204"/>
      <c r="T446" s="205"/>
      <c r="AT446" s="206" t="s">
        <v>145</v>
      </c>
      <c r="AU446" s="206" t="s">
        <v>143</v>
      </c>
      <c r="AV446" s="13" t="s">
        <v>143</v>
      </c>
      <c r="AW446" s="13" t="s">
        <v>32</v>
      </c>
      <c r="AX446" s="13" t="s">
        <v>14</v>
      </c>
      <c r="AY446" s="206" t="s">
        <v>136</v>
      </c>
    </row>
    <row r="447" spans="1:65" s="2" customFormat="1" ht="33" customHeight="1">
      <c r="A447" s="33"/>
      <c r="B447" s="34"/>
      <c r="C447" s="181" t="s">
        <v>838</v>
      </c>
      <c r="D447" s="181" t="s">
        <v>138</v>
      </c>
      <c r="E447" s="182" t="s">
        <v>839</v>
      </c>
      <c r="F447" s="183" t="s">
        <v>840</v>
      </c>
      <c r="G447" s="184" t="s">
        <v>841</v>
      </c>
      <c r="H447" s="229"/>
      <c r="I447" s="186"/>
      <c r="J447" s="187">
        <f>ROUND(I447*H447,2)</f>
        <v>0</v>
      </c>
      <c r="K447" s="188"/>
      <c r="L447" s="38"/>
      <c r="M447" s="189" t="s">
        <v>1</v>
      </c>
      <c r="N447" s="190" t="s">
        <v>41</v>
      </c>
      <c r="O447" s="70"/>
      <c r="P447" s="191">
        <f>O447*H447</f>
        <v>0</v>
      </c>
      <c r="Q447" s="191">
        <v>0</v>
      </c>
      <c r="R447" s="191">
        <f>Q447*H447</f>
        <v>0</v>
      </c>
      <c r="S447" s="191">
        <v>0</v>
      </c>
      <c r="T447" s="192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93" t="s">
        <v>215</v>
      </c>
      <c r="AT447" s="193" t="s">
        <v>138</v>
      </c>
      <c r="AU447" s="193" t="s">
        <v>143</v>
      </c>
      <c r="AY447" s="16" t="s">
        <v>136</v>
      </c>
      <c r="BE447" s="194">
        <f>IF(N447="základní",J447,0)</f>
        <v>0</v>
      </c>
      <c r="BF447" s="194">
        <f>IF(N447="snížená",J447,0)</f>
        <v>0</v>
      </c>
      <c r="BG447" s="194">
        <f>IF(N447="zákl. přenesená",J447,0)</f>
        <v>0</v>
      </c>
      <c r="BH447" s="194">
        <f>IF(N447="sníž. přenesená",J447,0)</f>
        <v>0</v>
      </c>
      <c r="BI447" s="194">
        <f>IF(N447="nulová",J447,0)</f>
        <v>0</v>
      </c>
      <c r="BJ447" s="16" t="s">
        <v>143</v>
      </c>
      <c r="BK447" s="194">
        <f>ROUND(I447*H447,2)</f>
        <v>0</v>
      </c>
      <c r="BL447" s="16" t="s">
        <v>215</v>
      </c>
      <c r="BM447" s="193" t="s">
        <v>842</v>
      </c>
    </row>
    <row r="448" spans="1:65" s="12" customFormat="1" ht="22.9" customHeight="1">
      <c r="B448" s="165"/>
      <c r="C448" s="166"/>
      <c r="D448" s="167" t="s">
        <v>74</v>
      </c>
      <c r="E448" s="179" t="s">
        <v>843</v>
      </c>
      <c r="F448" s="179" t="s">
        <v>844</v>
      </c>
      <c r="G448" s="166"/>
      <c r="H448" s="166"/>
      <c r="I448" s="169"/>
      <c r="J448" s="180">
        <f>BK448</f>
        <v>0</v>
      </c>
      <c r="K448" s="166"/>
      <c r="L448" s="171"/>
      <c r="M448" s="172"/>
      <c r="N448" s="173"/>
      <c r="O448" s="173"/>
      <c r="P448" s="174">
        <f>SUM(P449:P455)</f>
        <v>0</v>
      </c>
      <c r="Q448" s="173"/>
      <c r="R448" s="174">
        <f>SUM(R449:R455)</f>
        <v>0.64718639999999994</v>
      </c>
      <c r="S448" s="173"/>
      <c r="T448" s="175">
        <f>SUM(T449:T455)</f>
        <v>0</v>
      </c>
      <c r="AR448" s="176" t="s">
        <v>143</v>
      </c>
      <c r="AT448" s="177" t="s">
        <v>74</v>
      </c>
      <c r="AU448" s="177" t="s">
        <v>14</v>
      </c>
      <c r="AY448" s="176" t="s">
        <v>136</v>
      </c>
      <c r="BK448" s="178">
        <f>SUM(BK449:BK455)</f>
        <v>0</v>
      </c>
    </row>
    <row r="449" spans="1:65" s="2" customFormat="1" ht="24.2" customHeight="1">
      <c r="A449" s="33"/>
      <c r="B449" s="34"/>
      <c r="C449" s="181" t="s">
        <v>845</v>
      </c>
      <c r="D449" s="181" t="s">
        <v>138</v>
      </c>
      <c r="E449" s="182" t="s">
        <v>846</v>
      </c>
      <c r="F449" s="183" t="s">
        <v>847</v>
      </c>
      <c r="G449" s="184" t="s">
        <v>141</v>
      </c>
      <c r="H449" s="185">
        <v>245.14599999999999</v>
      </c>
      <c r="I449" s="186"/>
      <c r="J449" s="187">
        <f>ROUND(I449*H449,2)</f>
        <v>0</v>
      </c>
      <c r="K449" s="188"/>
      <c r="L449" s="38"/>
      <c r="M449" s="189" t="s">
        <v>1</v>
      </c>
      <c r="N449" s="190" t="s">
        <v>41</v>
      </c>
      <c r="O449" s="70"/>
      <c r="P449" s="191">
        <f>O449*H449</f>
        <v>0</v>
      </c>
      <c r="Q449" s="191">
        <v>0</v>
      </c>
      <c r="R449" s="191">
        <f>Q449*H449</f>
        <v>0</v>
      </c>
      <c r="S449" s="191">
        <v>0</v>
      </c>
      <c r="T449" s="19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3" t="s">
        <v>215</v>
      </c>
      <c r="AT449" s="193" t="s">
        <v>138</v>
      </c>
      <c r="AU449" s="193" t="s">
        <v>143</v>
      </c>
      <c r="AY449" s="16" t="s">
        <v>136</v>
      </c>
      <c r="BE449" s="194">
        <f>IF(N449="základní",J449,0)</f>
        <v>0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16" t="s">
        <v>143</v>
      </c>
      <c r="BK449" s="194">
        <f>ROUND(I449*H449,2)</f>
        <v>0</v>
      </c>
      <c r="BL449" s="16" t="s">
        <v>215</v>
      </c>
      <c r="BM449" s="193" t="s">
        <v>848</v>
      </c>
    </row>
    <row r="450" spans="1:65" s="13" customFormat="1" ht="11.25">
      <c r="B450" s="195"/>
      <c r="C450" s="196"/>
      <c r="D450" s="197" t="s">
        <v>145</v>
      </c>
      <c r="E450" s="198" t="s">
        <v>1</v>
      </c>
      <c r="F450" s="199" t="s">
        <v>849</v>
      </c>
      <c r="G450" s="196"/>
      <c r="H450" s="200">
        <v>122.57299999999999</v>
      </c>
      <c r="I450" s="201"/>
      <c r="J450" s="196"/>
      <c r="K450" s="196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145</v>
      </c>
      <c r="AU450" s="206" t="s">
        <v>143</v>
      </c>
      <c r="AV450" s="13" t="s">
        <v>143</v>
      </c>
      <c r="AW450" s="13" t="s">
        <v>32</v>
      </c>
      <c r="AX450" s="13" t="s">
        <v>75</v>
      </c>
      <c r="AY450" s="206" t="s">
        <v>136</v>
      </c>
    </row>
    <row r="451" spans="1:65" s="14" customFormat="1" ht="11.25">
      <c r="B451" s="218"/>
      <c r="C451" s="219"/>
      <c r="D451" s="197" t="s">
        <v>145</v>
      </c>
      <c r="E451" s="220" t="s">
        <v>1</v>
      </c>
      <c r="F451" s="221" t="s">
        <v>243</v>
      </c>
      <c r="G451" s="219"/>
      <c r="H451" s="222">
        <v>122.57299999999999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145</v>
      </c>
      <c r="AU451" s="228" t="s">
        <v>143</v>
      </c>
      <c r="AV451" s="14" t="s">
        <v>142</v>
      </c>
      <c r="AW451" s="14" t="s">
        <v>32</v>
      </c>
      <c r="AX451" s="14" t="s">
        <v>14</v>
      </c>
      <c r="AY451" s="228" t="s">
        <v>136</v>
      </c>
    </row>
    <row r="452" spans="1:65" s="13" customFormat="1" ht="11.25">
      <c r="B452" s="195"/>
      <c r="C452" s="196"/>
      <c r="D452" s="197" t="s">
        <v>145</v>
      </c>
      <c r="E452" s="196"/>
      <c r="F452" s="199" t="s">
        <v>850</v>
      </c>
      <c r="G452" s="196"/>
      <c r="H452" s="200">
        <v>245.14599999999999</v>
      </c>
      <c r="I452" s="201"/>
      <c r="J452" s="196"/>
      <c r="K452" s="196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145</v>
      </c>
      <c r="AU452" s="206" t="s">
        <v>143</v>
      </c>
      <c r="AV452" s="13" t="s">
        <v>143</v>
      </c>
      <c r="AW452" s="13" t="s">
        <v>4</v>
      </c>
      <c r="AX452" s="13" t="s">
        <v>14</v>
      </c>
      <c r="AY452" s="206" t="s">
        <v>136</v>
      </c>
    </row>
    <row r="453" spans="1:65" s="2" customFormat="1" ht="24.2" customHeight="1">
      <c r="A453" s="33"/>
      <c r="B453" s="34"/>
      <c r="C453" s="207" t="s">
        <v>851</v>
      </c>
      <c r="D453" s="207" t="s">
        <v>179</v>
      </c>
      <c r="E453" s="208" t="s">
        <v>852</v>
      </c>
      <c r="F453" s="209" t="s">
        <v>853</v>
      </c>
      <c r="G453" s="210" t="s">
        <v>141</v>
      </c>
      <c r="H453" s="211">
        <v>269.661</v>
      </c>
      <c r="I453" s="212"/>
      <c r="J453" s="213">
        <f>ROUND(I453*H453,2)</f>
        <v>0</v>
      </c>
      <c r="K453" s="214"/>
      <c r="L453" s="215"/>
      <c r="M453" s="216" t="s">
        <v>1</v>
      </c>
      <c r="N453" s="217" t="s">
        <v>41</v>
      </c>
      <c r="O453" s="70"/>
      <c r="P453" s="191">
        <f>O453*H453</f>
        <v>0</v>
      </c>
      <c r="Q453" s="191">
        <v>2.3999999999999998E-3</v>
      </c>
      <c r="R453" s="191">
        <f>Q453*H453</f>
        <v>0.64718639999999994</v>
      </c>
      <c r="S453" s="191">
        <v>0</v>
      </c>
      <c r="T453" s="192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3" t="s">
        <v>301</v>
      </c>
      <c r="AT453" s="193" t="s">
        <v>179</v>
      </c>
      <c r="AU453" s="193" t="s">
        <v>143</v>
      </c>
      <c r="AY453" s="16" t="s">
        <v>136</v>
      </c>
      <c r="BE453" s="194">
        <f>IF(N453="základní",J453,0)</f>
        <v>0</v>
      </c>
      <c r="BF453" s="194">
        <f>IF(N453="snížená",J453,0)</f>
        <v>0</v>
      </c>
      <c r="BG453" s="194">
        <f>IF(N453="zákl. přenesená",J453,0)</f>
        <v>0</v>
      </c>
      <c r="BH453" s="194">
        <f>IF(N453="sníž. přenesená",J453,0)</f>
        <v>0</v>
      </c>
      <c r="BI453" s="194">
        <f>IF(N453="nulová",J453,0)</f>
        <v>0</v>
      </c>
      <c r="BJ453" s="16" t="s">
        <v>143</v>
      </c>
      <c r="BK453" s="194">
        <f>ROUND(I453*H453,2)</f>
        <v>0</v>
      </c>
      <c r="BL453" s="16" t="s">
        <v>215</v>
      </c>
      <c r="BM453" s="193" t="s">
        <v>854</v>
      </c>
    </row>
    <row r="454" spans="1:65" s="13" customFormat="1" ht="11.25">
      <c r="B454" s="195"/>
      <c r="C454" s="196"/>
      <c r="D454" s="197" t="s">
        <v>145</v>
      </c>
      <c r="E454" s="196"/>
      <c r="F454" s="199" t="s">
        <v>855</v>
      </c>
      <c r="G454" s="196"/>
      <c r="H454" s="200">
        <v>269.661</v>
      </c>
      <c r="I454" s="201"/>
      <c r="J454" s="196"/>
      <c r="K454" s="196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145</v>
      </c>
      <c r="AU454" s="206" t="s">
        <v>143</v>
      </c>
      <c r="AV454" s="13" t="s">
        <v>143</v>
      </c>
      <c r="AW454" s="13" t="s">
        <v>4</v>
      </c>
      <c r="AX454" s="13" t="s">
        <v>14</v>
      </c>
      <c r="AY454" s="206" t="s">
        <v>136</v>
      </c>
    </row>
    <row r="455" spans="1:65" s="2" customFormat="1" ht="24.2" customHeight="1">
      <c r="A455" s="33"/>
      <c r="B455" s="34"/>
      <c r="C455" s="181" t="s">
        <v>856</v>
      </c>
      <c r="D455" s="181" t="s">
        <v>138</v>
      </c>
      <c r="E455" s="182" t="s">
        <v>857</v>
      </c>
      <c r="F455" s="183" t="s">
        <v>858</v>
      </c>
      <c r="G455" s="184" t="s">
        <v>841</v>
      </c>
      <c r="H455" s="229"/>
      <c r="I455" s="186"/>
      <c r="J455" s="187">
        <f>ROUND(I455*H455,2)</f>
        <v>0</v>
      </c>
      <c r="K455" s="188"/>
      <c r="L455" s="38"/>
      <c r="M455" s="189" t="s">
        <v>1</v>
      </c>
      <c r="N455" s="190" t="s">
        <v>41</v>
      </c>
      <c r="O455" s="70"/>
      <c r="P455" s="191">
        <f>O455*H455</f>
        <v>0</v>
      </c>
      <c r="Q455" s="191">
        <v>0</v>
      </c>
      <c r="R455" s="191">
        <f>Q455*H455</f>
        <v>0</v>
      </c>
      <c r="S455" s="191">
        <v>0</v>
      </c>
      <c r="T455" s="19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3" t="s">
        <v>215</v>
      </c>
      <c r="AT455" s="193" t="s">
        <v>138</v>
      </c>
      <c r="AU455" s="193" t="s">
        <v>143</v>
      </c>
      <c r="AY455" s="16" t="s">
        <v>136</v>
      </c>
      <c r="BE455" s="194">
        <f>IF(N455="základní",J455,0)</f>
        <v>0</v>
      </c>
      <c r="BF455" s="194">
        <f>IF(N455="snížená",J455,0)</f>
        <v>0</v>
      </c>
      <c r="BG455" s="194">
        <f>IF(N455="zákl. přenesená",J455,0)</f>
        <v>0</v>
      </c>
      <c r="BH455" s="194">
        <f>IF(N455="sníž. přenesená",J455,0)</f>
        <v>0</v>
      </c>
      <c r="BI455" s="194">
        <f>IF(N455="nulová",J455,0)</f>
        <v>0</v>
      </c>
      <c r="BJ455" s="16" t="s">
        <v>143</v>
      </c>
      <c r="BK455" s="194">
        <f>ROUND(I455*H455,2)</f>
        <v>0</v>
      </c>
      <c r="BL455" s="16" t="s">
        <v>215</v>
      </c>
      <c r="BM455" s="193" t="s">
        <v>859</v>
      </c>
    </row>
    <row r="456" spans="1:65" s="12" customFormat="1" ht="22.9" customHeight="1">
      <c r="B456" s="165"/>
      <c r="C456" s="166"/>
      <c r="D456" s="167" t="s">
        <v>74</v>
      </c>
      <c r="E456" s="179" t="s">
        <v>860</v>
      </c>
      <c r="F456" s="179" t="s">
        <v>861</v>
      </c>
      <c r="G456" s="166"/>
      <c r="H456" s="166"/>
      <c r="I456" s="169"/>
      <c r="J456" s="180">
        <f>BK456</f>
        <v>0</v>
      </c>
      <c r="K456" s="166"/>
      <c r="L456" s="171"/>
      <c r="M456" s="172"/>
      <c r="N456" s="173"/>
      <c r="O456" s="173"/>
      <c r="P456" s="174">
        <f>SUM(P457:P459)</f>
        <v>0</v>
      </c>
      <c r="Q456" s="173"/>
      <c r="R456" s="174">
        <f>SUM(R457:R459)</f>
        <v>3.0000000000000001E-3</v>
      </c>
      <c r="S456" s="173"/>
      <c r="T456" s="175">
        <f>SUM(T457:T459)</f>
        <v>5.0340000000000003E-2</v>
      </c>
      <c r="AR456" s="176" t="s">
        <v>143</v>
      </c>
      <c r="AT456" s="177" t="s">
        <v>74</v>
      </c>
      <c r="AU456" s="177" t="s">
        <v>14</v>
      </c>
      <c r="AY456" s="176" t="s">
        <v>136</v>
      </c>
      <c r="BK456" s="178">
        <f>SUM(BK457:BK459)</f>
        <v>0</v>
      </c>
    </row>
    <row r="457" spans="1:65" s="2" customFormat="1" ht="24.2" customHeight="1">
      <c r="A457" s="33"/>
      <c r="B457" s="34"/>
      <c r="C457" s="181" t="s">
        <v>862</v>
      </c>
      <c r="D457" s="181" t="s">
        <v>138</v>
      </c>
      <c r="E457" s="182" t="s">
        <v>863</v>
      </c>
      <c r="F457" s="183" t="s">
        <v>864</v>
      </c>
      <c r="G457" s="184" t="s">
        <v>209</v>
      </c>
      <c r="H457" s="185">
        <v>2</v>
      </c>
      <c r="I457" s="186"/>
      <c r="J457" s="187">
        <f>ROUND(I457*H457,2)</f>
        <v>0</v>
      </c>
      <c r="K457" s="188"/>
      <c r="L457" s="38"/>
      <c r="M457" s="189" t="s">
        <v>1</v>
      </c>
      <c r="N457" s="190" t="s">
        <v>41</v>
      </c>
      <c r="O457" s="70"/>
      <c r="P457" s="191">
        <f>O457*H457</f>
        <v>0</v>
      </c>
      <c r="Q457" s="191">
        <v>1.5E-3</v>
      </c>
      <c r="R457" s="191">
        <f>Q457*H457</f>
        <v>3.0000000000000001E-3</v>
      </c>
      <c r="S457" s="191">
        <v>0</v>
      </c>
      <c r="T457" s="19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93" t="s">
        <v>215</v>
      </c>
      <c r="AT457" s="193" t="s">
        <v>138</v>
      </c>
      <c r="AU457" s="193" t="s">
        <v>143</v>
      </c>
      <c r="AY457" s="16" t="s">
        <v>136</v>
      </c>
      <c r="BE457" s="194">
        <f>IF(N457="základní",J457,0)</f>
        <v>0</v>
      </c>
      <c r="BF457" s="194">
        <f>IF(N457="snížená",J457,0)</f>
        <v>0</v>
      </c>
      <c r="BG457" s="194">
        <f>IF(N457="zákl. přenesená",J457,0)</f>
        <v>0</v>
      </c>
      <c r="BH457" s="194">
        <f>IF(N457="sníž. přenesená",J457,0)</f>
        <v>0</v>
      </c>
      <c r="BI457" s="194">
        <f>IF(N457="nulová",J457,0)</f>
        <v>0</v>
      </c>
      <c r="BJ457" s="16" t="s">
        <v>143</v>
      </c>
      <c r="BK457" s="194">
        <f>ROUND(I457*H457,2)</f>
        <v>0</v>
      </c>
      <c r="BL457" s="16" t="s">
        <v>215</v>
      </c>
      <c r="BM457" s="193" t="s">
        <v>865</v>
      </c>
    </row>
    <row r="458" spans="1:65" s="2" customFormat="1" ht="16.5" customHeight="1">
      <c r="A458" s="33"/>
      <c r="B458" s="34"/>
      <c r="C458" s="181" t="s">
        <v>866</v>
      </c>
      <c r="D458" s="181" t="s">
        <v>138</v>
      </c>
      <c r="E458" s="182" t="s">
        <v>867</v>
      </c>
      <c r="F458" s="183" t="s">
        <v>868</v>
      </c>
      <c r="G458" s="184" t="s">
        <v>209</v>
      </c>
      <c r="H458" s="185">
        <v>2</v>
      </c>
      <c r="I458" s="186"/>
      <c r="J458" s="187">
        <f>ROUND(I458*H458,2)</f>
        <v>0</v>
      </c>
      <c r="K458" s="188"/>
      <c r="L458" s="38"/>
      <c r="M458" s="189" t="s">
        <v>1</v>
      </c>
      <c r="N458" s="190" t="s">
        <v>41</v>
      </c>
      <c r="O458" s="70"/>
      <c r="P458" s="191">
        <f>O458*H458</f>
        <v>0</v>
      </c>
      <c r="Q458" s="191">
        <v>0</v>
      </c>
      <c r="R458" s="191">
        <f>Q458*H458</f>
        <v>0</v>
      </c>
      <c r="S458" s="191">
        <v>2.5170000000000001E-2</v>
      </c>
      <c r="T458" s="192">
        <f>S458*H458</f>
        <v>5.0340000000000003E-2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3" t="s">
        <v>215</v>
      </c>
      <c r="AT458" s="193" t="s">
        <v>138</v>
      </c>
      <c r="AU458" s="193" t="s">
        <v>143</v>
      </c>
      <c r="AY458" s="16" t="s">
        <v>136</v>
      </c>
      <c r="BE458" s="194">
        <f>IF(N458="základní",J458,0)</f>
        <v>0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16" t="s">
        <v>143</v>
      </c>
      <c r="BK458" s="194">
        <f>ROUND(I458*H458,2)</f>
        <v>0</v>
      </c>
      <c r="BL458" s="16" t="s">
        <v>215</v>
      </c>
      <c r="BM458" s="193" t="s">
        <v>869</v>
      </c>
    </row>
    <row r="459" spans="1:65" s="2" customFormat="1" ht="24.2" customHeight="1">
      <c r="A459" s="33"/>
      <c r="B459" s="34"/>
      <c r="C459" s="181" t="s">
        <v>870</v>
      </c>
      <c r="D459" s="181" t="s">
        <v>138</v>
      </c>
      <c r="E459" s="182" t="s">
        <v>871</v>
      </c>
      <c r="F459" s="183" t="s">
        <v>872</v>
      </c>
      <c r="G459" s="184" t="s">
        <v>841</v>
      </c>
      <c r="H459" s="229"/>
      <c r="I459" s="186"/>
      <c r="J459" s="187">
        <f>ROUND(I459*H459,2)</f>
        <v>0</v>
      </c>
      <c r="K459" s="188"/>
      <c r="L459" s="38"/>
      <c r="M459" s="189" t="s">
        <v>1</v>
      </c>
      <c r="N459" s="190" t="s">
        <v>41</v>
      </c>
      <c r="O459" s="70"/>
      <c r="P459" s="191">
        <f>O459*H459</f>
        <v>0</v>
      </c>
      <c r="Q459" s="191">
        <v>0</v>
      </c>
      <c r="R459" s="191">
        <f>Q459*H459</f>
        <v>0</v>
      </c>
      <c r="S459" s="191">
        <v>0</v>
      </c>
      <c r="T459" s="19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3" t="s">
        <v>215</v>
      </c>
      <c r="AT459" s="193" t="s">
        <v>138</v>
      </c>
      <c r="AU459" s="193" t="s">
        <v>143</v>
      </c>
      <c r="AY459" s="16" t="s">
        <v>136</v>
      </c>
      <c r="BE459" s="194">
        <f>IF(N459="základní",J459,0)</f>
        <v>0</v>
      </c>
      <c r="BF459" s="194">
        <f>IF(N459="snížená",J459,0)</f>
        <v>0</v>
      </c>
      <c r="BG459" s="194">
        <f>IF(N459="zákl. přenesená",J459,0)</f>
        <v>0</v>
      </c>
      <c r="BH459" s="194">
        <f>IF(N459="sníž. přenesená",J459,0)</f>
        <v>0</v>
      </c>
      <c r="BI459" s="194">
        <f>IF(N459="nulová",J459,0)</f>
        <v>0</v>
      </c>
      <c r="BJ459" s="16" t="s">
        <v>143</v>
      </c>
      <c r="BK459" s="194">
        <f>ROUND(I459*H459,2)</f>
        <v>0</v>
      </c>
      <c r="BL459" s="16" t="s">
        <v>215</v>
      </c>
      <c r="BM459" s="193" t="s">
        <v>873</v>
      </c>
    </row>
    <row r="460" spans="1:65" s="12" customFormat="1" ht="22.9" customHeight="1">
      <c r="B460" s="165"/>
      <c r="C460" s="166"/>
      <c r="D460" s="167" t="s">
        <v>74</v>
      </c>
      <c r="E460" s="179" t="s">
        <v>874</v>
      </c>
      <c r="F460" s="179" t="s">
        <v>875</v>
      </c>
      <c r="G460" s="166"/>
      <c r="H460" s="166"/>
      <c r="I460" s="169"/>
      <c r="J460" s="180">
        <f>BK460</f>
        <v>0</v>
      </c>
      <c r="K460" s="166"/>
      <c r="L460" s="171"/>
      <c r="M460" s="172"/>
      <c r="N460" s="173"/>
      <c r="O460" s="173"/>
      <c r="P460" s="174">
        <f>P461</f>
        <v>0</v>
      </c>
      <c r="Q460" s="173"/>
      <c r="R460" s="174">
        <f>R461</f>
        <v>4.9369999999999997E-2</v>
      </c>
      <c r="S460" s="173"/>
      <c r="T460" s="175">
        <f>T461</f>
        <v>0</v>
      </c>
      <c r="AR460" s="176" t="s">
        <v>143</v>
      </c>
      <c r="AT460" s="177" t="s">
        <v>74</v>
      </c>
      <c r="AU460" s="177" t="s">
        <v>14</v>
      </c>
      <c r="AY460" s="176" t="s">
        <v>136</v>
      </c>
      <c r="BK460" s="178">
        <f>BK461</f>
        <v>0</v>
      </c>
    </row>
    <row r="461" spans="1:65" s="2" customFormat="1" ht="16.5" customHeight="1">
      <c r="A461" s="33"/>
      <c r="B461" s="34"/>
      <c r="C461" s="181" t="s">
        <v>876</v>
      </c>
      <c r="D461" s="181" t="s">
        <v>138</v>
      </c>
      <c r="E461" s="182" t="s">
        <v>877</v>
      </c>
      <c r="F461" s="183" t="s">
        <v>878</v>
      </c>
      <c r="G461" s="184" t="s">
        <v>749</v>
      </c>
      <c r="H461" s="185">
        <v>1</v>
      </c>
      <c r="I461" s="186"/>
      <c r="J461" s="187">
        <f>ROUND(I461*H461,2)</f>
        <v>0</v>
      </c>
      <c r="K461" s="188"/>
      <c r="L461" s="38"/>
      <c r="M461" s="189" t="s">
        <v>1</v>
      </c>
      <c r="N461" s="190" t="s">
        <v>41</v>
      </c>
      <c r="O461" s="70"/>
      <c r="P461" s="191">
        <f>O461*H461</f>
        <v>0</v>
      </c>
      <c r="Q461" s="191">
        <v>4.9369999999999997E-2</v>
      </c>
      <c r="R461" s="191">
        <f>Q461*H461</f>
        <v>4.9369999999999997E-2</v>
      </c>
      <c r="S461" s="191">
        <v>0</v>
      </c>
      <c r="T461" s="19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93" t="s">
        <v>215</v>
      </c>
      <c r="AT461" s="193" t="s">
        <v>138</v>
      </c>
      <c r="AU461" s="193" t="s">
        <v>143</v>
      </c>
      <c r="AY461" s="16" t="s">
        <v>136</v>
      </c>
      <c r="BE461" s="194">
        <f>IF(N461="základní",J461,0)</f>
        <v>0</v>
      </c>
      <c r="BF461" s="194">
        <f>IF(N461="snížená",J461,0)</f>
        <v>0</v>
      </c>
      <c r="BG461" s="194">
        <f>IF(N461="zákl. přenesená",J461,0)</f>
        <v>0</v>
      </c>
      <c r="BH461" s="194">
        <f>IF(N461="sníž. přenesená",J461,0)</f>
        <v>0</v>
      </c>
      <c r="BI461" s="194">
        <f>IF(N461="nulová",J461,0)</f>
        <v>0</v>
      </c>
      <c r="BJ461" s="16" t="s">
        <v>143</v>
      </c>
      <c r="BK461" s="194">
        <f>ROUND(I461*H461,2)</f>
        <v>0</v>
      </c>
      <c r="BL461" s="16" t="s">
        <v>215</v>
      </c>
      <c r="BM461" s="193" t="s">
        <v>879</v>
      </c>
    </row>
    <row r="462" spans="1:65" s="12" customFormat="1" ht="22.9" customHeight="1">
      <c r="B462" s="165"/>
      <c r="C462" s="166"/>
      <c r="D462" s="167" t="s">
        <v>74</v>
      </c>
      <c r="E462" s="179" t="s">
        <v>880</v>
      </c>
      <c r="F462" s="179" t="s">
        <v>881</v>
      </c>
      <c r="G462" s="166"/>
      <c r="H462" s="166"/>
      <c r="I462" s="169"/>
      <c r="J462" s="180">
        <f>BK462</f>
        <v>0</v>
      </c>
      <c r="K462" s="166"/>
      <c r="L462" s="171"/>
      <c r="M462" s="172"/>
      <c r="N462" s="173"/>
      <c r="O462" s="173"/>
      <c r="P462" s="174">
        <f>P463</f>
        <v>0</v>
      </c>
      <c r="Q462" s="173"/>
      <c r="R462" s="174">
        <f>R463</f>
        <v>1.47E-3</v>
      </c>
      <c r="S462" s="173"/>
      <c r="T462" s="175">
        <f>T463</f>
        <v>0</v>
      </c>
      <c r="AR462" s="176" t="s">
        <v>143</v>
      </c>
      <c r="AT462" s="177" t="s">
        <v>74</v>
      </c>
      <c r="AU462" s="177" t="s">
        <v>14</v>
      </c>
      <c r="AY462" s="176" t="s">
        <v>136</v>
      </c>
      <c r="BK462" s="178">
        <f>BK463</f>
        <v>0</v>
      </c>
    </row>
    <row r="463" spans="1:65" s="2" customFormat="1" ht="16.5" customHeight="1">
      <c r="A463" s="33"/>
      <c r="B463" s="34"/>
      <c r="C463" s="181" t="s">
        <v>882</v>
      </c>
      <c r="D463" s="181" t="s">
        <v>138</v>
      </c>
      <c r="E463" s="182" t="s">
        <v>883</v>
      </c>
      <c r="F463" s="183" t="s">
        <v>884</v>
      </c>
      <c r="G463" s="184" t="s">
        <v>683</v>
      </c>
      <c r="H463" s="185">
        <v>1</v>
      </c>
      <c r="I463" s="186"/>
      <c r="J463" s="187">
        <f>ROUND(I463*H463,2)</f>
        <v>0</v>
      </c>
      <c r="K463" s="188"/>
      <c r="L463" s="38"/>
      <c r="M463" s="189" t="s">
        <v>1</v>
      </c>
      <c r="N463" s="190" t="s">
        <v>41</v>
      </c>
      <c r="O463" s="70"/>
      <c r="P463" s="191">
        <f>O463*H463</f>
        <v>0</v>
      </c>
      <c r="Q463" s="191">
        <v>1.47E-3</v>
      </c>
      <c r="R463" s="191">
        <f>Q463*H463</f>
        <v>1.47E-3</v>
      </c>
      <c r="S463" s="191">
        <v>0</v>
      </c>
      <c r="T463" s="19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93" t="s">
        <v>215</v>
      </c>
      <c r="AT463" s="193" t="s">
        <v>138</v>
      </c>
      <c r="AU463" s="193" t="s">
        <v>143</v>
      </c>
      <c r="AY463" s="16" t="s">
        <v>136</v>
      </c>
      <c r="BE463" s="194">
        <f>IF(N463="základní",J463,0)</f>
        <v>0</v>
      </c>
      <c r="BF463" s="194">
        <f>IF(N463="snížená",J463,0)</f>
        <v>0</v>
      </c>
      <c r="BG463" s="194">
        <f>IF(N463="zákl. přenesená",J463,0)</f>
        <v>0</v>
      </c>
      <c r="BH463" s="194">
        <f>IF(N463="sníž. přenesená",J463,0)</f>
        <v>0</v>
      </c>
      <c r="BI463" s="194">
        <f>IF(N463="nulová",J463,0)</f>
        <v>0</v>
      </c>
      <c r="BJ463" s="16" t="s">
        <v>143</v>
      </c>
      <c r="BK463" s="194">
        <f>ROUND(I463*H463,2)</f>
        <v>0</v>
      </c>
      <c r="BL463" s="16" t="s">
        <v>215</v>
      </c>
      <c r="BM463" s="193" t="s">
        <v>885</v>
      </c>
    </row>
    <row r="464" spans="1:65" s="12" customFormat="1" ht="22.9" customHeight="1">
      <c r="B464" s="165"/>
      <c r="C464" s="166"/>
      <c r="D464" s="167" t="s">
        <v>74</v>
      </c>
      <c r="E464" s="179" t="s">
        <v>886</v>
      </c>
      <c r="F464" s="179" t="s">
        <v>887</v>
      </c>
      <c r="G464" s="166"/>
      <c r="H464" s="166"/>
      <c r="I464" s="169"/>
      <c r="J464" s="180">
        <f>BK464</f>
        <v>0</v>
      </c>
      <c r="K464" s="166"/>
      <c r="L464" s="171"/>
      <c r="M464" s="172"/>
      <c r="N464" s="173"/>
      <c r="O464" s="173"/>
      <c r="P464" s="174">
        <f>P465</f>
        <v>0</v>
      </c>
      <c r="Q464" s="173"/>
      <c r="R464" s="174">
        <f>R465</f>
        <v>0</v>
      </c>
      <c r="S464" s="173"/>
      <c r="T464" s="175">
        <f>T465</f>
        <v>0.20100000000000001</v>
      </c>
      <c r="AR464" s="176" t="s">
        <v>143</v>
      </c>
      <c r="AT464" s="177" t="s">
        <v>74</v>
      </c>
      <c r="AU464" s="177" t="s">
        <v>14</v>
      </c>
      <c r="AY464" s="176" t="s">
        <v>136</v>
      </c>
      <c r="BK464" s="178">
        <f>BK465</f>
        <v>0</v>
      </c>
    </row>
    <row r="465" spans="1:65" s="2" customFormat="1" ht="16.5" customHeight="1">
      <c r="A465" s="33"/>
      <c r="B465" s="34"/>
      <c r="C465" s="181" t="s">
        <v>888</v>
      </c>
      <c r="D465" s="181" t="s">
        <v>138</v>
      </c>
      <c r="E465" s="182" t="s">
        <v>889</v>
      </c>
      <c r="F465" s="183" t="s">
        <v>890</v>
      </c>
      <c r="G465" s="184" t="s">
        <v>683</v>
      </c>
      <c r="H465" s="185">
        <v>3</v>
      </c>
      <c r="I465" s="186"/>
      <c r="J465" s="187">
        <f>ROUND(I465*H465,2)</f>
        <v>0</v>
      </c>
      <c r="K465" s="188"/>
      <c r="L465" s="38"/>
      <c r="M465" s="189" t="s">
        <v>1</v>
      </c>
      <c r="N465" s="190" t="s">
        <v>41</v>
      </c>
      <c r="O465" s="70"/>
      <c r="P465" s="191">
        <f>O465*H465</f>
        <v>0</v>
      </c>
      <c r="Q465" s="191">
        <v>0</v>
      </c>
      <c r="R465" s="191">
        <f>Q465*H465</f>
        <v>0</v>
      </c>
      <c r="S465" s="191">
        <v>6.7000000000000004E-2</v>
      </c>
      <c r="T465" s="192">
        <f>S465*H465</f>
        <v>0.20100000000000001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93" t="s">
        <v>215</v>
      </c>
      <c r="AT465" s="193" t="s">
        <v>138</v>
      </c>
      <c r="AU465" s="193" t="s">
        <v>143</v>
      </c>
      <c r="AY465" s="16" t="s">
        <v>136</v>
      </c>
      <c r="BE465" s="194">
        <f>IF(N465="základní",J465,0)</f>
        <v>0</v>
      </c>
      <c r="BF465" s="194">
        <f>IF(N465="snížená",J465,0)</f>
        <v>0</v>
      </c>
      <c r="BG465" s="194">
        <f>IF(N465="zákl. přenesená",J465,0)</f>
        <v>0</v>
      </c>
      <c r="BH465" s="194">
        <f>IF(N465="sníž. přenesená",J465,0)</f>
        <v>0</v>
      </c>
      <c r="BI465" s="194">
        <f>IF(N465="nulová",J465,0)</f>
        <v>0</v>
      </c>
      <c r="BJ465" s="16" t="s">
        <v>143</v>
      </c>
      <c r="BK465" s="194">
        <f>ROUND(I465*H465,2)</f>
        <v>0</v>
      </c>
      <c r="BL465" s="16" t="s">
        <v>215</v>
      </c>
      <c r="BM465" s="193" t="s">
        <v>891</v>
      </c>
    </row>
    <row r="466" spans="1:65" s="12" customFormat="1" ht="22.9" customHeight="1">
      <c r="B466" s="165"/>
      <c r="C466" s="166"/>
      <c r="D466" s="167" t="s">
        <v>74</v>
      </c>
      <c r="E466" s="179" t="s">
        <v>892</v>
      </c>
      <c r="F466" s="179" t="s">
        <v>893</v>
      </c>
      <c r="G466" s="166"/>
      <c r="H466" s="166"/>
      <c r="I466" s="169"/>
      <c r="J466" s="180">
        <f>BK466</f>
        <v>0</v>
      </c>
      <c r="K466" s="166"/>
      <c r="L466" s="171"/>
      <c r="M466" s="172"/>
      <c r="N466" s="173"/>
      <c r="O466" s="173"/>
      <c r="P466" s="174">
        <f>P467</f>
        <v>0</v>
      </c>
      <c r="Q466" s="173"/>
      <c r="R466" s="174">
        <f>R467</f>
        <v>1.0499999999999999E-3</v>
      </c>
      <c r="S466" s="173"/>
      <c r="T466" s="175">
        <f>T467</f>
        <v>0</v>
      </c>
      <c r="AR466" s="176" t="s">
        <v>143</v>
      </c>
      <c r="AT466" s="177" t="s">
        <v>74</v>
      </c>
      <c r="AU466" s="177" t="s">
        <v>14</v>
      </c>
      <c r="AY466" s="176" t="s">
        <v>136</v>
      </c>
      <c r="BK466" s="178">
        <f>BK467</f>
        <v>0</v>
      </c>
    </row>
    <row r="467" spans="1:65" s="2" customFormat="1" ht="16.5" customHeight="1">
      <c r="A467" s="33"/>
      <c r="B467" s="34"/>
      <c r="C467" s="181" t="s">
        <v>894</v>
      </c>
      <c r="D467" s="181" t="s">
        <v>138</v>
      </c>
      <c r="E467" s="182" t="s">
        <v>895</v>
      </c>
      <c r="F467" s="183" t="s">
        <v>896</v>
      </c>
      <c r="G467" s="184" t="s">
        <v>683</v>
      </c>
      <c r="H467" s="185">
        <v>1</v>
      </c>
      <c r="I467" s="186"/>
      <c r="J467" s="187">
        <f>ROUND(I467*H467,2)</f>
        <v>0</v>
      </c>
      <c r="K467" s="188"/>
      <c r="L467" s="38"/>
      <c r="M467" s="189" t="s">
        <v>1</v>
      </c>
      <c r="N467" s="190" t="s">
        <v>41</v>
      </c>
      <c r="O467" s="70"/>
      <c r="P467" s="191">
        <f>O467*H467</f>
        <v>0</v>
      </c>
      <c r="Q467" s="191">
        <v>1.0499999999999999E-3</v>
      </c>
      <c r="R467" s="191">
        <f>Q467*H467</f>
        <v>1.0499999999999999E-3</v>
      </c>
      <c r="S467" s="191">
        <v>0</v>
      </c>
      <c r="T467" s="19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3" t="s">
        <v>215</v>
      </c>
      <c r="AT467" s="193" t="s">
        <v>138</v>
      </c>
      <c r="AU467" s="193" t="s">
        <v>143</v>
      </c>
      <c r="AY467" s="16" t="s">
        <v>136</v>
      </c>
      <c r="BE467" s="194">
        <f>IF(N467="základní",J467,0)</f>
        <v>0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16" t="s">
        <v>143</v>
      </c>
      <c r="BK467" s="194">
        <f>ROUND(I467*H467,2)</f>
        <v>0</v>
      </c>
      <c r="BL467" s="16" t="s">
        <v>215</v>
      </c>
      <c r="BM467" s="193" t="s">
        <v>897</v>
      </c>
    </row>
    <row r="468" spans="1:65" s="12" customFormat="1" ht="22.9" customHeight="1">
      <c r="B468" s="165"/>
      <c r="C468" s="166"/>
      <c r="D468" s="167" t="s">
        <v>74</v>
      </c>
      <c r="E468" s="179" t="s">
        <v>898</v>
      </c>
      <c r="F468" s="179" t="s">
        <v>899</v>
      </c>
      <c r="G468" s="166"/>
      <c r="H468" s="166"/>
      <c r="I468" s="169"/>
      <c r="J468" s="180">
        <f>BK468</f>
        <v>0</v>
      </c>
      <c r="K468" s="166"/>
      <c r="L468" s="171"/>
      <c r="M468" s="172"/>
      <c r="N468" s="173"/>
      <c r="O468" s="173"/>
      <c r="P468" s="174">
        <f>SUM(P469:P479)</f>
        <v>0</v>
      </c>
      <c r="Q468" s="173"/>
      <c r="R468" s="174">
        <f>SUM(R469:R479)</f>
        <v>8.77E-2</v>
      </c>
      <c r="S468" s="173"/>
      <c r="T468" s="175">
        <f>SUM(T469:T479)</f>
        <v>2.1532000000000003E-2</v>
      </c>
      <c r="AR468" s="176" t="s">
        <v>143</v>
      </c>
      <c r="AT468" s="177" t="s">
        <v>74</v>
      </c>
      <c r="AU468" s="177" t="s">
        <v>14</v>
      </c>
      <c r="AY468" s="176" t="s">
        <v>136</v>
      </c>
      <c r="BK468" s="178">
        <f>SUM(BK469:BK479)</f>
        <v>0</v>
      </c>
    </row>
    <row r="469" spans="1:65" s="2" customFormat="1" ht="16.5" customHeight="1">
      <c r="A469" s="33"/>
      <c r="B469" s="34"/>
      <c r="C469" s="181" t="s">
        <v>900</v>
      </c>
      <c r="D469" s="181" t="s">
        <v>138</v>
      </c>
      <c r="E469" s="182" t="s">
        <v>901</v>
      </c>
      <c r="F469" s="183" t="s">
        <v>902</v>
      </c>
      <c r="G469" s="184" t="s">
        <v>683</v>
      </c>
      <c r="H469" s="185">
        <v>1</v>
      </c>
      <c r="I469" s="186"/>
      <c r="J469" s="187">
        <f t="shared" ref="J469:J476" si="20">ROUND(I469*H469,2)</f>
        <v>0</v>
      </c>
      <c r="K469" s="188"/>
      <c r="L469" s="38"/>
      <c r="M469" s="189" t="s">
        <v>1</v>
      </c>
      <c r="N469" s="190" t="s">
        <v>41</v>
      </c>
      <c r="O469" s="70"/>
      <c r="P469" s="191">
        <f t="shared" ref="P469:P476" si="21">O469*H469</f>
        <v>0</v>
      </c>
      <c r="Q469" s="191">
        <v>0</v>
      </c>
      <c r="R469" s="191">
        <f t="shared" ref="R469:R476" si="22">Q469*H469</f>
        <v>0</v>
      </c>
      <c r="S469" s="191">
        <v>0</v>
      </c>
      <c r="T469" s="192">
        <f t="shared" ref="T469:T476" si="23"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93" t="s">
        <v>142</v>
      </c>
      <c r="AT469" s="193" t="s">
        <v>138</v>
      </c>
      <c r="AU469" s="193" t="s">
        <v>143</v>
      </c>
      <c r="AY469" s="16" t="s">
        <v>136</v>
      </c>
      <c r="BE469" s="194">
        <f t="shared" ref="BE469:BE476" si="24">IF(N469="základní",J469,0)</f>
        <v>0</v>
      </c>
      <c r="BF469" s="194">
        <f t="shared" ref="BF469:BF476" si="25">IF(N469="snížená",J469,0)</f>
        <v>0</v>
      </c>
      <c r="BG469" s="194">
        <f t="shared" ref="BG469:BG476" si="26">IF(N469="zákl. přenesená",J469,0)</f>
        <v>0</v>
      </c>
      <c r="BH469" s="194">
        <f t="shared" ref="BH469:BH476" si="27">IF(N469="sníž. přenesená",J469,0)</f>
        <v>0</v>
      </c>
      <c r="BI469" s="194">
        <f t="shared" ref="BI469:BI476" si="28">IF(N469="nulová",J469,0)</f>
        <v>0</v>
      </c>
      <c r="BJ469" s="16" t="s">
        <v>143</v>
      </c>
      <c r="BK469" s="194">
        <f t="shared" ref="BK469:BK476" si="29">ROUND(I469*H469,2)</f>
        <v>0</v>
      </c>
      <c r="BL469" s="16" t="s">
        <v>142</v>
      </c>
      <c r="BM469" s="193" t="s">
        <v>903</v>
      </c>
    </row>
    <row r="470" spans="1:65" s="2" customFormat="1" ht="24.2" customHeight="1">
      <c r="A470" s="33"/>
      <c r="B470" s="34"/>
      <c r="C470" s="181" t="s">
        <v>904</v>
      </c>
      <c r="D470" s="181" t="s">
        <v>138</v>
      </c>
      <c r="E470" s="182" t="s">
        <v>905</v>
      </c>
      <c r="F470" s="183" t="s">
        <v>906</v>
      </c>
      <c r="G470" s="184" t="s">
        <v>246</v>
      </c>
      <c r="H470" s="185">
        <v>77</v>
      </c>
      <c r="I470" s="186"/>
      <c r="J470" s="187">
        <f t="shared" si="20"/>
        <v>0</v>
      </c>
      <c r="K470" s="188"/>
      <c r="L470" s="38"/>
      <c r="M470" s="189" t="s">
        <v>1</v>
      </c>
      <c r="N470" s="190" t="s">
        <v>41</v>
      </c>
      <c r="O470" s="70"/>
      <c r="P470" s="191">
        <f t="shared" si="21"/>
        <v>0</v>
      </c>
      <c r="Q470" s="191">
        <v>0</v>
      </c>
      <c r="R470" s="191">
        <f t="shared" si="22"/>
        <v>0</v>
      </c>
      <c r="S470" s="191">
        <v>0</v>
      </c>
      <c r="T470" s="192">
        <f t="shared" si="2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3" t="s">
        <v>215</v>
      </c>
      <c r="AT470" s="193" t="s">
        <v>138</v>
      </c>
      <c r="AU470" s="193" t="s">
        <v>143</v>
      </c>
      <c r="AY470" s="16" t="s">
        <v>136</v>
      </c>
      <c r="BE470" s="194">
        <f t="shared" si="24"/>
        <v>0</v>
      </c>
      <c r="BF470" s="194">
        <f t="shared" si="25"/>
        <v>0</v>
      </c>
      <c r="BG470" s="194">
        <f t="shared" si="26"/>
        <v>0</v>
      </c>
      <c r="BH470" s="194">
        <f t="shared" si="27"/>
        <v>0</v>
      </c>
      <c r="BI470" s="194">
        <f t="shared" si="28"/>
        <v>0</v>
      </c>
      <c r="BJ470" s="16" t="s">
        <v>143</v>
      </c>
      <c r="BK470" s="194">
        <f t="shared" si="29"/>
        <v>0</v>
      </c>
      <c r="BL470" s="16" t="s">
        <v>215</v>
      </c>
      <c r="BM470" s="193" t="s">
        <v>907</v>
      </c>
    </row>
    <row r="471" spans="1:65" s="2" customFormat="1" ht="16.5" customHeight="1">
      <c r="A471" s="33"/>
      <c r="B471" s="34"/>
      <c r="C471" s="207" t="s">
        <v>908</v>
      </c>
      <c r="D471" s="207" t="s">
        <v>179</v>
      </c>
      <c r="E471" s="208" t="s">
        <v>909</v>
      </c>
      <c r="F471" s="209" t="s">
        <v>910</v>
      </c>
      <c r="G471" s="210" t="s">
        <v>182</v>
      </c>
      <c r="H471" s="211">
        <v>77</v>
      </c>
      <c r="I471" s="212"/>
      <c r="J471" s="213">
        <f t="shared" si="20"/>
        <v>0</v>
      </c>
      <c r="K471" s="214"/>
      <c r="L471" s="215"/>
      <c r="M471" s="216" t="s">
        <v>1</v>
      </c>
      <c r="N471" s="217" t="s">
        <v>41</v>
      </c>
      <c r="O471" s="70"/>
      <c r="P471" s="191">
        <f t="shared" si="21"/>
        <v>0</v>
      </c>
      <c r="Q471" s="191">
        <v>1E-3</v>
      </c>
      <c r="R471" s="191">
        <f t="shared" si="22"/>
        <v>7.6999999999999999E-2</v>
      </c>
      <c r="S471" s="191">
        <v>0</v>
      </c>
      <c r="T471" s="192">
        <f t="shared" si="2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93" t="s">
        <v>301</v>
      </c>
      <c r="AT471" s="193" t="s">
        <v>179</v>
      </c>
      <c r="AU471" s="193" t="s">
        <v>143</v>
      </c>
      <c r="AY471" s="16" t="s">
        <v>136</v>
      </c>
      <c r="BE471" s="194">
        <f t="shared" si="24"/>
        <v>0</v>
      </c>
      <c r="BF471" s="194">
        <f t="shared" si="25"/>
        <v>0</v>
      </c>
      <c r="BG471" s="194">
        <f t="shared" si="26"/>
        <v>0</v>
      </c>
      <c r="BH471" s="194">
        <f t="shared" si="27"/>
        <v>0</v>
      </c>
      <c r="BI471" s="194">
        <f t="shared" si="28"/>
        <v>0</v>
      </c>
      <c r="BJ471" s="16" t="s">
        <v>143</v>
      </c>
      <c r="BK471" s="194">
        <f t="shared" si="29"/>
        <v>0</v>
      </c>
      <c r="BL471" s="16" t="s">
        <v>215</v>
      </c>
      <c r="BM471" s="193" t="s">
        <v>911</v>
      </c>
    </row>
    <row r="472" spans="1:65" s="2" customFormat="1" ht="16.5" customHeight="1">
      <c r="A472" s="33"/>
      <c r="B472" s="34"/>
      <c r="C472" s="181" t="s">
        <v>912</v>
      </c>
      <c r="D472" s="181" t="s">
        <v>138</v>
      </c>
      <c r="E472" s="182" t="s">
        <v>913</v>
      </c>
      <c r="F472" s="183" t="s">
        <v>914</v>
      </c>
      <c r="G472" s="184" t="s">
        <v>209</v>
      </c>
      <c r="H472" s="185">
        <v>10</v>
      </c>
      <c r="I472" s="186"/>
      <c r="J472" s="187">
        <f t="shared" si="20"/>
        <v>0</v>
      </c>
      <c r="K472" s="188"/>
      <c r="L472" s="38"/>
      <c r="M472" s="189" t="s">
        <v>1</v>
      </c>
      <c r="N472" s="190" t="s">
        <v>41</v>
      </c>
      <c r="O472" s="70"/>
      <c r="P472" s="191">
        <f t="shared" si="21"/>
        <v>0</v>
      </c>
      <c r="Q472" s="191">
        <v>0</v>
      </c>
      <c r="R472" s="191">
        <f t="shared" si="22"/>
        <v>0</v>
      </c>
      <c r="S472" s="191">
        <v>0</v>
      </c>
      <c r="T472" s="192">
        <f t="shared" si="2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93" t="s">
        <v>215</v>
      </c>
      <c r="AT472" s="193" t="s">
        <v>138</v>
      </c>
      <c r="AU472" s="193" t="s">
        <v>143</v>
      </c>
      <c r="AY472" s="16" t="s">
        <v>136</v>
      </c>
      <c r="BE472" s="194">
        <f t="shared" si="24"/>
        <v>0</v>
      </c>
      <c r="BF472" s="194">
        <f t="shared" si="25"/>
        <v>0</v>
      </c>
      <c r="BG472" s="194">
        <f t="shared" si="26"/>
        <v>0</v>
      </c>
      <c r="BH472" s="194">
        <f t="shared" si="27"/>
        <v>0</v>
      </c>
      <c r="BI472" s="194">
        <f t="shared" si="28"/>
        <v>0</v>
      </c>
      <c r="BJ472" s="16" t="s">
        <v>143</v>
      </c>
      <c r="BK472" s="194">
        <f t="shared" si="29"/>
        <v>0</v>
      </c>
      <c r="BL472" s="16" t="s">
        <v>215</v>
      </c>
      <c r="BM472" s="193" t="s">
        <v>915</v>
      </c>
    </row>
    <row r="473" spans="1:65" s="2" customFormat="1" ht="16.5" customHeight="1">
      <c r="A473" s="33"/>
      <c r="B473" s="34"/>
      <c r="C473" s="207" t="s">
        <v>916</v>
      </c>
      <c r="D473" s="207" t="s">
        <v>179</v>
      </c>
      <c r="E473" s="208" t="s">
        <v>917</v>
      </c>
      <c r="F473" s="209" t="s">
        <v>918</v>
      </c>
      <c r="G473" s="210" t="s">
        <v>209</v>
      </c>
      <c r="H473" s="211">
        <v>10</v>
      </c>
      <c r="I473" s="212"/>
      <c r="J473" s="213">
        <f t="shared" si="20"/>
        <v>0</v>
      </c>
      <c r="K473" s="214"/>
      <c r="L473" s="215"/>
      <c r="M473" s="216" t="s">
        <v>1</v>
      </c>
      <c r="N473" s="217" t="s">
        <v>41</v>
      </c>
      <c r="O473" s="70"/>
      <c r="P473" s="191">
        <f t="shared" si="21"/>
        <v>0</v>
      </c>
      <c r="Q473" s="191">
        <v>2.3000000000000001E-4</v>
      </c>
      <c r="R473" s="191">
        <f t="shared" si="22"/>
        <v>2.3E-3</v>
      </c>
      <c r="S473" s="191">
        <v>0</v>
      </c>
      <c r="T473" s="192">
        <f t="shared" si="2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93" t="s">
        <v>301</v>
      </c>
      <c r="AT473" s="193" t="s">
        <v>179</v>
      </c>
      <c r="AU473" s="193" t="s">
        <v>143</v>
      </c>
      <c r="AY473" s="16" t="s">
        <v>136</v>
      </c>
      <c r="BE473" s="194">
        <f t="shared" si="24"/>
        <v>0</v>
      </c>
      <c r="BF473" s="194">
        <f t="shared" si="25"/>
        <v>0</v>
      </c>
      <c r="BG473" s="194">
        <f t="shared" si="26"/>
        <v>0</v>
      </c>
      <c r="BH473" s="194">
        <f t="shared" si="27"/>
        <v>0</v>
      </c>
      <c r="BI473" s="194">
        <f t="shared" si="28"/>
        <v>0</v>
      </c>
      <c r="BJ473" s="16" t="s">
        <v>143</v>
      </c>
      <c r="BK473" s="194">
        <f t="shared" si="29"/>
        <v>0</v>
      </c>
      <c r="BL473" s="16" t="s">
        <v>215</v>
      </c>
      <c r="BM473" s="193" t="s">
        <v>919</v>
      </c>
    </row>
    <row r="474" spans="1:65" s="2" customFormat="1" ht="24.2" customHeight="1">
      <c r="A474" s="33"/>
      <c r="B474" s="34"/>
      <c r="C474" s="181" t="s">
        <v>920</v>
      </c>
      <c r="D474" s="181" t="s">
        <v>138</v>
      </c>
      <c r="E474" s="182" t="s">
        <v>921</v>
      </c>
      <c r="F474" s="183" t="s">
        <v>922</v>
      </c>
      <c r="G474" s="184" t="s">
        <v>209</v>
      </c>
      <c r="H474" s="185">
        <v>2</v>
      </c>
      <c r="I474" s="186"/>
      <c r="J474" s="187">
        <f t="shared" si="20"/>
        <v>0</v>
      </c>
      <c r="K474" s="188"/>
      <c r="L474" s="38"/>
      <c r="M474" s="189" t="s">
        <v>1</v>
      </c>
      <c r="N474" s="190" t="s">
        <v>41</v>
      </c>
      <c r="O474" s="70"/>
      <c r="P474" s="191">
        <f t="shared" si="21"/>
        <v>0</v>
      </c>
      <c r="Q474" s="191">
        <v>0</v>
      </c>
      <c r="R474" s="191">
        <f t="shared" si="22"/>
        <v>0</v>
      </c>
      <c r="S474" s="191">
        <v>0</v>
      </c>
      <c r="T474" s="192">
        <f t="shared" si="2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93" t="s">
        <v>215</v>
      </c>
      <c r="AT474" s="193" t="s">
        <v>138</v>
      </c>
      <c r="AU474" s="193" t="s">
        <v>143</v>
      </c>
      <c r="AY474" s="16" t="s">
        <v>136</v>
      </c>
      <c r="BE474" s="194">
        <f t="shared" si="24"/>
        <v>0</v>
      </c>
      <c r="BF474" s="194">
        <f t="shared" si="25"/>
        <v>0</v>
      </c>
      <c r="BG474" s="194">
        <f t="shared" si="26"/>
        <v>0</v>
      </c>
      <c r="BH474" s="194">
        <f t="shared" si="27"/>
        <v>0</v>
      </c>
      <c r="BI474" s="194">
        <f t="shared" si="28"/>
        <v>0</v>
      </c>
      <c r="BJ474" s="16" t="s">
        <v>143</v>
      </c>
      <c r="BK474" s="194">
        <f t="shared" si="29"/>
        <v>0</v>
      </c>
      <c r="BL474" s="16" t="s">
        <v>215</v>
      </c>
      <c r="BM474" s="193" t="s">
        <v>923</v>
      </c>
    </row>
    <row r="475" spans="1:65" s="2" customFormat="1" ht="21.75" customHeight="1">
      <c r="A475" s="33"/>
      <c r="B475" s="34"/>
      <c r="C475" s="207" t="s">
        <v>924</v>
      </c>
      <c r="D475" s="207" t="s">
        <v>179</v>
      </c>
      <c r="E475" s="208" t="s">
        <v>925</v>
      </c>
      <c r="F475" s="209" t="s">
        <v>926</v>
      </c>
      <c r="G475" s="210" t="s">
        <v>209</v>
      </c>
      <c r="H475" s="211">
        <v>2</v>
      </c>
      <c r="I475" s="212"/>
      <c r="J475" s="213">
        <f t="shared" si="20"/>
        <v>0</v>
      </c>
      <c r="K475" s="214"/>
      <c r="L475" s="215"/>
      <c r="M475" s="216" t="s">
        <v>1</v>
      </c>
      <c r="N475" s="217" t="s">
        <v>41</v>
      </c>
      <c r="O475" s="70"/>
      <c r="P475" s="191">
        <f t="shared" si="21"/>
        <v>0</v>
      </c>
      <c r="Q475" s="191">
        <v>4.1999999999999997E-3</v>
      </c>
      <c r="R475" s="191">
        <f t="shared" si="22"/>
        <v>8.3999999999999995E-3</v>
      </c>
      <c r="S475" s="191">
        <v>0</v>
      </c>
      <c r="T475" s="192">
        <f t="shared" si="2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3" t="s">
        <v>301</v>
      </c>
      <c r="AT475" s="193" t="s">
        <v>179</v>
      </c>
      <c r="AU475" s="193" t="s">
        <v>143</v>
      </c>
      <c r="AY475" s="16" t="s">
        <v>136</v>
      </c>
      <c r="BE475" s="194">
        <f t="shared" si="24"/>
        <v>0</v>
      </c>
      <c r="BF475" s="194">
        <f t="shared" si="25"/>
        <v>0</v>
      </c>
      <c r="BG475" s="194">
        <f t="shared" si="26"/>
        <v>0</v>
      </c>
      <c r="BH475" s="194">
        <f t="shared" si="27"/>
        <v>0</v>
      </c>
      <c r="BI475" s="194">
        <f t="shared" si="28"/>
        <v>0</v>
      </c>
      <c r="BJ475" s="16" t="s">
        <v>143</v>
      </c>
      <c r="BK475" s="194">
        <f t="shared" si="29"/>
        <v>0</v>
      </c>
      <c r="BL475" s="16" t="s">
        <v>215</v>
      </c>
      <c r="BM475" s="193" t="s">
        <v>927</v>
      </c>
    </row>
    <row r="476" spans="1:65" s="2" customFormat="1" ht="24.2" customHeight="1">
      <c r="A476" s="33"/>
      <c r="B476" s="34"/>
      <c r="C476" s="181" t="s">
        <v>928</v>
      </c>
      <c r="D476" s="181" t="s">
        <v>138</v>
      </c>
      <c r="E476" s="182" t="s">
        <v>929</v>
      </c>
      <c r="F476" s="183" t="s">
        <v>930</v>
      </c>
      <c r="G476" s="184" t="s">
        <v>246</v>
      </c>
      <c r="H476" s="185">
        <v>27.6</v>
      </c>
      <c r="I476" s="186"/>
      <c r="J476" s="187">
        <f t="shared" si="20"/>
        <v>0</v>
      </c>
      <c r="K476" s="188"/>
      <c r="L476" s="38"/>
      <c r="M476" s="189" t="s">
        <v>1</v>
      </c>
      <c r="N476" s="190" t="s">
        <v>41</v>
      </c>
      <c r="O476" s="70"/>
      <c r="P476" s="191">
        <f t="shared" si="21"/>
        <v>0</v>
      </c>
      <c r="Q476" s="191">
        <v>0</v>
      </c>
      <c r="R476" s="191">
        <f t="shared" si="22"/>
        <v>0</v>
      </c>
      <c r="S476" s="191">
        <v>6.2E-4</v>
      </c>
      <c r="T476" s="192">
        <f t="shared" si="23"/>
        <v>1.7112000000000002E-2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93" t="s">
        <v>215</v>
      </c>
      <c r="AT476" s="193" t="s">
        <v>138</v>
      </c>
      <c r="AU476" s="193" t="s">
        <v>143</v>
      </c>
      <c r="AY476" s="16" t="s">
        <v>136</v>
      </c>
      <c r="BE476" s="194">
        <f t="shared" si="24"/>
        <v>0</v>
      </c>
      <c r="BF476" s="194">
        <f t="shared" si="25"/>
        <v>0</v>
      </c>
      <c r="BG476" s="194">
        <f t="shared" si="26"/>
        <v>0</v>
      </c>
      <c r="BH476" s="194">
        <f t="shared" si="27"/>
        <v>0</v>
      </c>
      <c r="BI476" s="194">
        <f t="shared" si="28"/>
        <v>0</v>
      </c>
      <c r="BJ476" s="16" t="s">
        <v>143</v>
      </c>
      <c r="BK476" s="194">
        <f t="shared" si="29"/>
        <v>0</v>
      </c>
      <c r="BL476" s="16" t="s">
        <v>215</v>
      </c>
      <c r="BM476" s="193" t="s">
        <v>931</v>
      </c>
    </row>
    <row r="477" spans="1:65" s="13" customFormat="1" ht="11.25">
      <c r="B477" s="195"/>
      <c r="C477" s="196"/>
      <c r="D477" s="197" t="s">
        <v>145</v>
      </c>
      <c r="E477" s="198" t="s">
        <v>1</v>
      </c>
      <c r="F477" s="199" t="s">
        <v>932</v>
      </c>
      <c r="G477" s="196"/>
      <c r="H477" s="200">
        <v>27.6</v>
      </c>
      <c r="I477" s="201"/>
      <c r="J477" s="196"/>
      <c r="K477" s="196"/>
      <c r="L477" s="202"/>
      <c r="M477" s="203"/>
      <c r="N477" s="204"/>
      <c r="O477" s="204"/>
      <c r="P477" s="204"/>
      <c r="Q477" s="204"/>
      <c r="R477" s="204"/>
      <c r="S477" s="204"/>
      <c r="T477" s="205"/>
      <c r="AT477" s="206" t="s">
        <v>145</v>
      </c>
      <c r="AU477" s="206" t="s">
        <v>143</v>
      </c>
      <c r="AV477" s="13" t="s">
        <v>143</v>
      </c>
      <c r="AW477" s="13" t="s">
        <v>32</v>
      </c>
      <c r="AX477" s="13" t="s">
        <v>14</v>
      </c>
      <c r="AY477" s="206" t="s">
        <v>136</v>
      </c>
    </row>
    <row r="478" spans="1:65" s="2" customFormat="1" ht="24.2" customHeight="1">
      <c r="A478" s="33"/>
      <c r="B478" s="34"/>
      <c r="C478" s="181" t="s">
        <v>933</v>
      </c>
      <c r="D478" s="181" t="s">
        <v>138</v>
      </c>
      <c r="E478" s="182" t="s">
        <v>934</v>
      </c>
      <c r="F478" s="183" t="s">
        <v>935</v>
      </c>
      <c r="G478" s="184" t="s">
        <v>209</v>
      </c>
      <c r="H478" s="185">
        <v>2</v>
      </c>
      <c r="I478" s="186"/>
      <c r="J478" s="187">
        <f>ROUND(I478*H478,2)</f>
        <v>0</v>
      </c>
      <c r="K478" s="188"/>
      <c r="L478" s="38"/>
      <c r="M478" s="189" t="s">
        <v>1</v>
      </c>
      <c r="N478" s="190" t="s">
        <v>41</v>
      </c>
      <c r="O478" s="70"/>
      <c r="P478" s="191">
        <f>O478*H478</f>
        <v>0</v>
      </c>
      <c r="Q478" s="191">
        <v>0</v>
      </c>
      <c r="R478" s="191">
        <f>Q478*H478</f>
        <v>0</v>
      </c>
      <c r="S478" s="191">
        <v>2.2100000000000002E-3</v>
      </c>
      <c r="T478" s="192">
        <f>S478*H478</f>
        <v>4.4200000000000003E-3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93" t="s">
        <v>215</v>
      </c>
      <c r="AT478" s="193" t="s">
        <v>138</v>
      </c>
      <c r="AU478" s="193" t="s">
        <v>143</v>
      </c>
      <c r="AY478" s="16" t="s">
        <v>136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16" t="s">
        <v>143</v>
      </c>
      <c r="BK478" s="194">
        <f>ROUND(I478*H478,2)</f>
        <v>0</v>
      </c>
      <c r="BL478" s="16" t="s">
        <v>215</v>
      </c>
      <c r="BM478" s="193" t="s">
        <v>936</v>
      </c>
    </row>
    <row r="479" spans="1:65" s="2" customFormat="1" ht="16.5" customHeight="1">
      <c r="A479" s="33"/>
      <c r="B479" s="34"/>
      <c r="C479" s="181" t="s">
        <v>937</v>
      </c>
      <c r="D479" s="181" t="s">
        <v>138</v>
      </c>
      <c r="E479" s="182" t="s">
        <v>938</v>
      </c>
      <c r="F479" s="183" t="s">
        <v>939</v>
      </c>
      <c r="G479" s="184" t="s">
        <v>749</v>
      </c>
      <c r="H479" s="185">
        <v>1</v>
      </c>
      <c r="I479" s="186"/>
      <c r="J479" s="187">
        <f>ROUND(I479*H479,2)</f>
        <v>0</v>
      </c>
      <c r="K479" s="188"/>
      <c r="L479" s="38"/>
      <c r="M479" s="189" t="s">
        <v>1</v>
      </c>
      <c r="N479" s="190" t="s">
        <v>41</v>
      </c>
      <c r="O479" s="70"/>
      <c r="P479" s="191">
        <f>O479*H479</f>
        <v>0</v>
      </c>
      <c r="Q479" s="191">
        <v>0</v>
      </c>
      <c r="R479" s="191">
        <f>Q479*H479</f>
        <v>0</v>
      </c>
      <c r="S479" s="191">
        <v>0</v>
      </c>
      <c r="T479" s="192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93" t="s">
        <v>215</v>
      </c>
      <c r="AT479" s="193" t="s">
        <v>138</v>
      </c>
      <c r="AU479" s="193" t="s">
        <v>143</v>
      </c>
      <c r="AY479" s="16" t="s">
        <v>136</v>
      </c>
      <c r="BE479" s="194">
        <f>IF(N479="základní",J479,0)</f>
        <v>0</v>
      </c>
      <c r="BF479" s="194">
        <f>IF(N479="snížená",J479,0)</f>
        <v>0</v>
      </c>
      <c r="BG479" s="194">
        <f>IF(N479="zákl. přenesená",J479,0)</f>
        <v>0</v>
      </c>
      <c r="BH479" s="194">
        <f>IF(N479="sníž. přenesená",J479,0)</f>
        <v>0</v>
      </c>
      <c r="BI479" s="194">
        <f>IF(N479="nulová",J479,0)</f>
        <v>0</v>
      </c>
      <c r="BJ479" s="16" t="s">
        <v>143</v>
      </c>
      <c r="BK479" s="194">
        <f>ROUND(I479*H479,2)</f>
        <v>0</v>
      </c>
      <c r="BL479" s="16" t="s">
        <v>215</v>
      </c>
      <c r="BM479" s="193" t="s">
        <v>940</v>
      </c>
    </row>
    <row r="480" spans="1:65" s="12" customFormat="1" ht="22.9" customHeight="1">
      <c r="B480" s="165"/>
      <c r="C480" s="166"/>
      <c r="D480" s="167" t="s">
        <v>74</v>
      </c>
      <c r="E480" s="179" t="s">
        <v>941</v>
      </c>
      <c r="F480" s="179" t="s">
        <v>942</v>
      </c>
      <c r="G480" s="166"/>
      <c r="H480" s="166"/>
      <c r="I480" s="169"/>
      <c r="J480" s="180">
        <f>BK480</f>
        <v>0</v>
      </c>
      <c r="K480" s="166"/>
      <c r="L480" s="171"/>
      <c r="M480" s="172"/>
      <c r="N480" s="173"/>
      <c r="O480" s="173"/>
      <c r="P480" s="174">
        <f>SUM(P481:P504)</f>
        <v>0</v>
      </c>
      <c r="Q480" s="173"/>
      <c r="R480" s="174">
        <f>SUM(R481:R504)</f>
        <v>1.4811228000000001</v>
      </c>
      <c r="S480" s="173"/>
      <c r="T480" s="175">
        <f>SUM(T481:T504)</f>
        <v>1.47773</v>
      </c>
      <c r="AR480" s="176" t="s">
        <v>143</v>
      </c>
      <c r="AT480" s="177" t="s">
        <v>74</v>
      </c>
      <c r="AU480" s="177" t="s">
        <v>14</v>
      </c>
      <c r="AY480" s="176" t="s">
        <v>136</v>
      </c>
      <c r="BK480" s="178">
        <f>SUM(BK481:BK504)</f>
        <v>0</v>
      </c>
    </row>
    <row r="481" spans="1:65" s="2" customFormat="1" ht="24.2" customHeight="1">
      <c r="A481" s="33"/>
      <c r="B481" s="34"/>
      <c r="C481" s="181" t="s">
        <v>943</v>
      </c>
      <c r="D481" s="181" t="s">
        <v>138</v>
      </c>
      <c r="E481" s="182" t="s">
        <v>944</v>
      </c>
      <c r="F481" s="183" t="s">
        <v>945</v>
      </c>
      <c r="G481" s="184" t="s">
        <v>749</v>
      </c>
      <c r="H481" s="185">
        <v>1</v>
      </c>
      <c r="I481" s="186"/>
      <c r="J481" s="187">
        <f>ROUND(I481*H481,2)</f>
        <v>0</v>
      </c>
      <c r="K481" s="188"/>
      <c r="L481" s="38"/>
      <c r="M481" s="189" t="s">
        <v>1</v>
      </c>
      <c r="N481" s="190" t="s">
        <v>41</v>
      </c>
      <c r="O481" s="70"/>
      <c r="P481" s="191">
        <f>O481*H481</f>
        <v>0</v>
      </c>
      <c r="Q481" s="191">
        <v>0</v>
      </c>
      <c r="R481" s="191">
        <f>Q481*H481</f>
        <v>0</v>
      </c>
      <c r="S481" s="191">
        <v>0</v>
      </c>
      <c r="T481" s="19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93" t="s">
        <v>215</v>
      </c>
      <c r="AT481" s="193" t="s">
        <v>138</v>
      </c>
      <c r="AU481" s="193" t="s">
        <v>143</v>
      </c>
      <c r="AY481" s="16" t="s">
        <v>136</v>
      </c>
      <c r="BE481" s="194">
        <f>IF(N481="základní",J481,0)</f>
        <v>0</v>
      </c>
      <c r="BF481" s="194">
        <f>IF(N481="snížená",J481,0)</f>
        <v>0</v>
      </c>
      <c r="BG481" s="194">
        <f>IF(N481="zákl. přenesená",J481,0)</f>
        <v>0</v>
      </c>
      <c r="BH481" s="194">
        <f>IF(N481="sníž. přenesená",J481,0)</f>
        <v>0</v>
      </c>
      <c r="BI481" s="194">
        <f>IF(N481="nulová",J481,0)</f>
        <v>0</v>
      </c>
      <c r="BJ481" s="16" t="s">
        <v>143</v>
      </c>
      <c r="BK481" s="194">
        <f>ROUND(I481*H481,2)</f>
        <v>0</v>
      </c>
      <c r="BL481" s="16" t="s">
        <v>215</v>
      </c>
      <c r="BM481" s="193" t="s">
        <v>946</v>
      </c>
    </row>
    <row r="482" spans="1:65" s="2" customFormat="1" ht="33" customHeight="1">
      <c r="A482" s="33"/>
      <c r="B482" s="34"/>
      <c r="C482" s="181" t="s">
        <v>947</v>
      </c>
      <c r="D482" s="181" t="s">
        <v>138</v>
      </c>
      <c r="E482" s="182" t="s">
        <v>948</v>
      </c>
      <c r="F482" s="183" t="s">
        <v>949</v>
      </c>
      <c r="G482" s="184" t="s">
        <v>157</v>
      </c>
      <c r="H482" s="185">
        <v>1.1040000000000001</v>
      </c>
      <c r="I482" s="186"/>
      <c r="J482" s="187">
        <f>ROUND(I482*H482,2)</f>
        <v>0</v>
      </c>
      <c r="K482" s="188"/>
      <c r="L482" s="38"/>
      <c r="M482" s="189" t="s">
        <v>1</v>
      </c>
      <c r="N482" s="190" t="s">
        <v>41</v>
      </c>
      <c r="O482" s="70"/>
      <c r="P482" s="191">
        <f>O482*H482</f>
        <v>0</v>
      </c>
      <c r="Q482" s="191">
        <v>1.08E-3</v>
      </c>
      <c r="R482" s="191">
        <f>Q482*H482</f>
        <v>1.1923200000000002E-3</v>
      </c>
      <c r="S482" s="191">
        <v>0</v>
      </c>
      <c r="T482" s="192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93" t="s">
        <v>215</v>
      </c>
      <c r="AT482" s="193" t="s">
        <v>138</v>
      </c>
      <c r="AU482" s="193" t="s">
        <v>143</v>
      </c>
      <c r="AY482" s="16" t="s">
        <v>136</v>
      </c>
      <c r="BE482" s="194">
        <f>IF(N482="základní",J482,0)</f>
        <v>0</v>
      </c>
      <c r="BF482" s="194">
        <f>IF(N482="snížená",J482,0)</f>
        <v>0</v>
      </c>
      <c r="BG482" s="194">
        <f>IF(N482="zákl. přenesená",J482,0)</f>
        <v>0</v>
      </c>
      <c r="BH482" s="194">
        <f>IF(N482="sníž. přenesená",J482,0)</f>
        <v>0</v>
      </c>
      <c r="BI482" s="194">
        <f>IF(N482="nulová",J482,0)</f>
        <v>0</v>
      </c>
      <c r="BJ482" s="16" t="s">
        <v>143</v>
      </c>
      <c r="BK482" s="194">
        <f>ROUND(I482*H482,2)</f>
        <v>0</v>
      </c>
      <c r="BL482" s="16" t="s">
        <v>215</v>
      </c>
      <c r="BM482" s="193" t="s">
        <v>950</v>
      </c>
    </row>
    <row r="483" spans="1:65" s="2" customFormat="1" ht="33" customHeight="1">
      <c r="A483" s="33"/>
      <c r="B483" s="34"/>
      <c r="C483" s="181" t="s">
        <v>951</v>
      </c>
      <c r="D483" s="181" t="s">
        <v>138</v>
      </c>
      <c r="E483" s="182" t="s">
        <v>952</v>
      </c>
      <c r="F483" s="183" t="s">
        <v>953</v>
      </c>
      <c r="G483" s="184" t="s">
        <v>141</v>
      </c>
      <c r="H483" s="185">
        <v>39.950000000000003</v>
      </c>
      <c r="I483" s="186"/>
      <c r="J483" s="187">
        <f>ROUND(I483*H483,2)</f>
        <v>0</v>
      </c>
      <c r="K483" s="188"/>
      <c r="L483" s="38"/>
      <c r="M483" s="189" t="s">
        <v>1</v>
      </c>
      <c r="N483" s="190" t="s">
        <v>41</v>
      </c>
      <c r="O483" s="70"/>
      <c r="P483" s="191">
        <f>O483*H483</f>
        <v>0</v>
      </c>
      <c r="Q483" s="191">
        <v>0</v>
      </c>
      <c r="R483" s="191">
        <f>Q483*H483</f>
        <v>0</v>
      </c>
      <c r="S483" s="191">
        <v>0</v>
      </c>
      <c r="T483" s="192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93" t="s">
        <v>215</v>
      </c>
      <c r="AT483" s="193" t="s">
        <v>138</v>
      </c>
      <c r="AU483" s="193" t="s">
        <v>143</v>
      </c>
      <c r="AY483" s="16" t="s">
        <v>136</v>
      </c>
      <c r="BE483" s="194">
        <f>IF(N483="základní",J483,0)</f>
        <v>0</v>
      </c>
      <c r="BF483" s="194">
        <f>IF(N483="snížená",J483,0)</f>
        <v>0</v>
      </c>
      <c r="BG483" s="194">
        <f>IF(N483="zákl. přenesená",J483,0)</f>
        <v>0</v>
      </c>
      <c r="BH483" s="194">
        <f>IF(N483="sníž. přenesená",J483,0)</f>
        <v>0</v>
      </c>
      <c r="BI483" s="194">
        <f>IF(N483="nulová",J483,0)</f>
        <v>0</v>
      </c>
      <c r="BJ483" s="16" t="s">
        <v>143</v>
      </c>
      <c r="BK483" s="194">
        <f>ROUND(I483*H483,2)</f>
        <v>0</v>
      </c>
      <c r="BL483" s="16" t="s">
        <v>215</v>
      </c>
      <c r="BM483" s="193" t="s">
        <v>954</v>
      </c>
    </row>
    <row r="484" spans="1:65" s="2" customFormat="1" ht="16.5" customHeight="1">
      <c r="A484" s="33"/>
      <c r="B484" s="34"/>
      <c r="C484" s="181" t="s">
        <v>955</v>
      </c>
      <c r="D484" s="181" t="s">
        <v>138</v>
      </c>
      <c r="E484" s="182" t="s">
        <v>956</v>
      </c>
      <c r="F484" s="183" t="s">
        <v>957</v>
      </c>
      <c r="G484" s="184" t="s">
        <v>246</v>
      </c>
      <c r="H484" s="185">
        <v>75</v>
      </c>
      <c r="I484" s="186"/>
      <c r="J484" s="187">
        <f>ROUND(I484*H484,2)</f>
        <v>0</v>
      </c>
      <c r="K484" s="188"/>
      <c r="L484" s="38"/>
      <c r="M484" s="189" t="s">
        <v>1</v>
      </c>
      <c r="N484" s="190" t="s">
        <v>41</v>
      </c>
      <c r="O484" s="70"/>
      <c r="P484" s="191">
        <f>O484*H484</f>
        <v>0</v>
      </c>
      <c r="Q484" s="191">
        <v>2.0000000000000002E-5</v>
      </c>
      <c r="R484" s="191">
        <f>Q484*H484</f>
        <v>1.5E-3</v>
      </c>
      <c r="S484" s="191">
        <v>0</v>
      </c>
      <c r="T484" s="19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93" t="s">
        <v>215</v>
      </c>
      <c r="AT484" s="193" t="s">
        <v>138</v>
      </c>
      <c r="AU484" s="193" t="s">
        <v>143</v>
      </c>
      <c r="AY484" s="16" t="s">
        <v>136</v>
      </c>
      <c r="BE484" s="194">
        <f>IF(N484="základní",J484,0)</f>
        <v>0</v>
      </c>
      <c r="BF484" s="194">
        <f>IF(N484="snížená",J484,0)</f>
        <v>0</v>
      </c>
      <c r="BG484" s="194">
        <f>IF(N484="zákl. přenesená",J484,0)</f>
        <v>0</v>
      </c>
      <c r="BH484" s="194">
        <f>IF(N484="sníž. přenesená",J484,0)</f>
        <v>0</v>
      </c>
      <c r="BI484" s="194">
        <f>IF(N484="nulová",J484,0)</f>
        <v>0</v>
      </c>
      <c r="BJ484" s="16" t="s">
        <v>143</v>
      </c>
      <c r="BK484" s="194">
        <f>ROUND(I484*H484,2)</f>
        <v>0</v>
      </c>
      <c r="BL484" s="16" t="s">
        <v>215</v>
      </c>
      <c r="BM484" s="193" t="s">
        <v>958</v>
      </c>
    </row>
    <row r="485" spans="1:65" s="2" customFormat="1" ht="16.5" customHeight="1">
      <c r="A485" s="33"/>
      <c r="B485" s="34"/>
      <c r="C485" s="207" t="s">
        <v>959</v>
      </c>
      <c r="D485" s="207" t="s">
        <v>179</v>
      </c>
      <c r="E485" s="208" t="s">
        <v>960</v>
      </c>
      <c r="F485" s="209" t="s">
        <v>961</v>
      </c>
      <c r="G485" s="210" t="s">
        <v>157</v>
      </c>
      <c r="H485" s="211">
        <v>0.19800000000000001</v>
      </c>
      <c r="I485" s="212"/>
      <c r="J485" s="213">
        <f>ROUND(I485*H485,2)</f>
        <v>0</v>
      </c>
      <c r="K485" s="214"/>
      <c r="L485" s="215"/>
      <c r="M485" s="216" t="s">
        <v>1</v>
      </c>
      <c r="N485" s="217" t="s">
        <v>41</v>
      </c>
      <c r="O485" s="70"/>
      <c r="P485" s="191">
        <f>O485*H485</f>
        <v>0</v>
      </c>
      <c r="Q485" s="191">
        <v>0.55000000000000004</v>
      </c>
      <c r="R485" s="191">
        <f>Q485*H485</f>
        <v>0.10890000000000001</v>
      </c>
      <c r="S485" s="191">
        <v>0</v>
      </c>
      <c r="T485" s="192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3" t="s">
        <v>301</v>
      </c>
      <c r="AT485" s="193" t="s">
        <v>179</v>
      </c>
      <c r="AU485" s="193" t="s">
        <v>143</v>
      </c>
      <c r="AY485" s="16" t="s">
        <v>136</v>
      </c>
      <c r="BE485" s="194">
        <f>IF(N485="základní",J485,0)</f>
        <v>0</v>
      </c>
      <c r="BF485" s="194">
        <f>IF(N485="snížená",J485,0)</f>
        <v>0</v>
      </c>
      <c r="BG485" s="194">
        <f>IF(N485="zákl. přenesená",J485,0)</f>
        <v>0</v>
      </c>
      <c r="BH485" s="194">
        <f>IF(N485="sníž. přenesená",J485,0)</f>
        <v>0</v>
      </c>
      <c r="BI485" s="194">
        <f>IF(N485="nulová",J485,0)</f>
        <v>0</v>
      </c>
      <c r="BJ485" s="16" t="s">
        <v>143</v>
      </c>
      <c r="BK485" s="194">
        <f>ROUND(I485*H485,2)</f>
        <v>0</v>
      </c>
      <c r="BL485" s="16" t="s">
        <v>215</v>
      </c>
      <c r="BM485" s="193" t="s">
        <v>962</v>
      </c>
    </row>
    <row r="486" spans="1:65" s="13" customFormat="1" ht="11.25">
      <c r="B486" s="195"/>
      <c r="C486" s="196"/>
      <c r="D486" s="197" t="s">
        <v>145</v>
      </c>
      <c r="E486" s="198" t="s">
        <v>1</v>
      </c>
      <c r="F486" s="199" t="s">
        <v>963</v>
      </c>
      <c r="G486" s="196"/>
      <c r="H486" s="200">
        <v>0.18</v>
      </c>
      <c r="I486" s="201"/>
      <c r="J486" s="196"/>
      <c r="K486" s="196"/>
      <c r="L486" s="202"/>
      <c r="M486" s="203"/>
      <c r="N486" s="204"/>
      <c r="O486" s="204"/>
      <c r="P486" s="204"/>
      <c r="Q486" s="204"/>
      <c r="R486" s="204"/>
      <c r="S486" s="204"/>
      <c r="T486" s="205"/>
      <c r="AT486" s="206" t="s">
        <v>145</v>
      </c>
      <c r="AU486" s="206" t="s">
        <v>143</v>
      </c>
      <c r="AV486" s="13" t="s">
        <v>143</v>
      </c>
      <c r="AW486" s="13" t="s">
        <v>32</v>
      </c>
      <c r="AX486" s="13" t="s">
        <v>14</v>
      </c>
      <c r="AY486" s="206" t="s">
        <v>136</v>
      </c>
    </row>
    <row r="487" spans="1:65" s="13" customFormat="1" ht="11.25">
      <c r="B487" s="195"/>
      <c r="C487" s="196"/>
      <c r="D487" s="197" t="s">
        <v>145</v>
      </c>
      <c r="E487" s="196"/>
      <c r="F487" s="199" t="s">
        <v>964</v>
      </c>
      <c r="G487" s="196"/>
      <c r="H487" s="200">
        <v>0.19800000000000001</v>
      </c>
      <c r="I487" s="201"/>
      <c r="J487" s="196"/>
      <c r="K487" s="196"/>
      <c r="L487" s="202"/>
      <c r="M487" s="203"/>
      <c r="N487" s="204"/>
      <c r="O487" s="204"/>
      <c r="P487" s="204"/>
      <c r="Q487" s="204"/>
      <c r="R487" s="204"/>
      <c r="S487" s="204"/>
      <c r="T487" s="205"/>
      <c r="AT487" s="206" t="s">
        <v>145</v>
      </c>
      <c r="AU487" s="206" t="s">
        <v>143</v>
      </c>
      <c r="AV487" s="13" t="s">
        <v>143</v>
      </c>
      <c r="AW487" s="13" t="s">
        <v>4</v>
      </c>
      <c r="AX487" s="13" t="s">
        <v>14</v>
      </c>
      <c r="AY487" s="206" t="s">
        <v>136</v>
      </c>
    </row>
    <row r="488" spans="1:65" s="2" customFormat="1" ht="24.2" customHeight="1">
      <c r="A488" s="33"/>
      <c r="B488" s="34"/>
      <c r="C488" s="181" t="s">
        <v>965</v>
      </c>
      <c r="D488" s="181" t="s">
        <v>138</v>
      </c>
      <c r="E488" s="182" t="s">
        <v>966</v>
      </c>
      <c r="F488" s="183" t="s">
        <v>967</v>
      </c>
      <c r="G488" s="184" t="s">
        <v>141</v>
      </c>
      <c r="H488" s="185">
        <v>39.950000000000003</v>
      </c>
      <c r="I488" s="186"/>
      <c r="J488" s="187">
        <f>ROUND(I488*H488,2)</f>
        <v>0</v>
      </c>
      <c r="K488" s="188"/>
      <c r="L488" s="38"/>
      <c r="M488" s="189" t="s">
        <v>1</v>
      </c>
      <c r="N488" s="190" t="s">
        <v>41</v>
      </c>
      <c r="O488" s="70"/>
      <c r="P488" s="191">
        <f>O488*H488</f>
        <v>0</v>
      </c>
      <c r="Q488" s="191">
        <v>0</v>
      </c>
      <c r="R488" s="191">
        <f>Q488*H488</f>
        <v>0</v>
      </c>
      <c r="S488" s="191">
        <v>7.0000000000000001E-3</v>
      </c>
      <c r="T488" s="192">
        <f>S488*H488</f>
        <v>0.27965000000000001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3" t="s">
        <v>215</v>
      </c>
      <c r="AT488" s="193" t="s">
        <v>138</v>
      </c>
      <c r="AU488" s="193" t="s">
        <v>143</v>
      </c>
      <c r="AY488" s="16" t="s">
        <v>136</v>
      </c>
      <c r="BE488" s="194">
        <f>IF(N488="základní",J488,0)</f>
        <v>0</v>
      </c>
      <c r="BF488" s="194">
        <f>IF(N488="snížená",J488,0)</f>
        <v>0</v>
      </c>
      <c r="BG488" s="194">
        <f>IF(N488="zákl. přenesená",J488,0)</f>
        <v>0</v>
      </c>
      <c r="BH488" s="194">
        <f>IF(N488="sníž. přenesená",J488,0)</f>
        <v>0</v>
      </c>
      <c r="BI488" s="194">
        <f>IF(N488="nulová",J488,0)</f>
        <v>0</v>
      </c>
      <c r="BJ488" s="16" t="s">
        <v>143</v>
      </c>
      <c r="BK488" s="194">
        <f>ROUND(I488*H488,2)</f>
        <v>0</v>
      </c>
      <c r="BL488" s="16" t="s">
        <v>215</v>
      </c>
      <c r="BM488" s="193" t="s">
        <v>968</v>
      </c>
    </row>
    <row r="489" spans="1:65" s="2" customFormat="1" ht="24.2" customHeight="1">
      <c r="A489" s="33"/>
      <c r="B489" s="34"/>
      <c r="C489" s="181" t="s">
        <v>969</v>
      </c>
      <c r="D489" s="181" t="s">
        <v>138</v>
      </c>
      <c r="E489" s="182" t="s">
        <v>970</v>
      </c>
      <c r="F489" s="183" t="s">
        <v>971</v>
      </c>
      <c r="G489" s="184" t="s">
        <v>157</v>
      </c>
      <c r="H489" s="185">
        <v>1</v>
      </c>
      <c r="I489" s="186"/>
      <c r="J489" s="187">
        <f>ROUND(I489*H489,2)</f>
        <v>0</v>
      </c>
      <c r="K489" s="188"/>
      <c r="L489" s="38"/>
      <c r="M489" s="189" t="s">
        <v>1</v>
      </c>
      <c r="N489" s="190" t="s">
        <v>41</v>
      </c>
      <c r="O489" s="70"/>
      <c r="P489" s="191">
        <f>O489*H489</f>
        <v>0</v>
      </c>
      <c r="Q489" s="191">
        <v>2.3369999999999998E-2</v>
      </c>
      <c r="R489" s="191">
        <f>Q489*H489</f>
        <v>2.3369999999999998E-2</v>
      </c>
      <c r="S489" s="191">
        <v>0</v>
      </c>
      <c r="T489" s="19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93" t="s">
        <v>215</v>
      </c>
      <c r="AT489" s="193" t="s">
        <v>138</v>
      </c>
      <c r="AU489" s="193" t="s">
        <v>143</v>
      </c>
      <c r="AY489" s="16" t="s">
        <v>136</v>
      </c>
      <c r="BE489" s="194">
        <f>IF(N489="základní",J489,0)</f>
        <v>0</v>
      </c>
      <c r="BF489" s="194">
        <f>IF(N489="snížená",J489,0)</f>
        <v>0</v>
      </c>
      <c r="BG489" s="194">
        <f>IF(N489="zákl. přenesená",J489,0)</f>
        <v>0</v>
      </c>
      <c r="BH489" s="194">
        <f>IF(N489="sníž. přenesená",J489,0)</f>
        <v>0</v>
      </c>
      <c r="BI489" s="194">
        <f>IF(N489="nulová",J489,0)</f>
        <v>0</v>
      </c>
      <c r="BJ489" s="16" t="s">
        <v>143</v>
      </c>
      <c r="BK489" s="194">
        <f>ROUND(I489*H489,2)</f>
        <v>0</v>
      </c>
      <c r="BL489" s="16" t="s">
        <v>215</v>
      </c>
      <c r="BM489" s="193" t="s">
        <v>972</v>
      </c>
    </row>
    <row r="490" spans="1:65" s="2" customFormat="1" ht="24.2" customHeight="1">
      <c r="A490" s="33"/>
      <c r="B490" s="34"/>
      <c r="C490" s="181" t="s">
        <v>973</v>
      </c>
      <c r="D490" s="181" t="s">
        <v>138</v>
      </c>
      <c r="E490" s="182" t="s">
        <v>974</v>
      </c>
      <c r="F490" s="183" t="s">
        <v>975</v>
      </c>
      <c r="G490" s="184" t="s">
        <v>141</v>
      </c>
      <c r="H490" s="185">
        <v>10.5</v>
      </c>
      <c r="I490" s="186"/>
      <c r="J490" s="187">
        <f>ROUND(I490*H490,2)</f>
        <v>0</v>
      </c>
      <c r="K490" s="188"/>
      <c r="L490" s="38"/>
      <c r="M490" s="189" t="s">
        <v>1</v>
      </c>
      <c r="N490" s="190" t="s">
        <v>41</v>
      </c>
      <c r="O490" s="70"/>
      <c r="P490" s="191">
        <f>O490*H490</f>
        <v>0</v>
      </c>
      <c r="Q490" s="191">
        <v>1.1310000000000001E-2</v>
      </c>
      <c r="R490" s="191">
        <f>Q490*H490</f>
        <v>0.118755</v>
      </c>
      <c r="S490" s="191">
        <v>0</v>
      </c>
      <c r="T490" s="19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3" t="s">
        <v>215</v>
      </c>
      <c r="AT490" s="193" t="s">
        <v>138</v>
      </c>
      <c r="AU490" s="193" t="s">
        <v>143</v>
      </c>
      <c r="AY490" s="16" t="s">
        <v>136</v>
      </c>
      <c r="BE490" s="194">
        <f>IF(N490="základní",J490,0)</f>
        <v>0</v>
      </c>
      <c r="BF490" s="194">
        <f>IF(N490="snížená",J490,0)</f>
        <v>0</v>
      </c>
      <c r="BG490" s="194">
        <f>IF(N490="zákl. přenesená",J490,0)</f>
        <v>0</v>
      </c>
      <c r="BH490" s="194">
        <f>IF(N490="sníž. přenesená",J490,0)</f>
        <v>0</v>
      </c>
      <c r="BI490" s="194">
        <f>IF(N490="nulová",J490,0)</f>
        <v>0</v>
      </c>
      <c r="BJ490" s="16" t="s">
        <v>143</v>
      </c>
      <c r="BK490" s="194">
        <f>ROUND(I490*H490,2)</f>
        <v>0</v>
      </c>
      <c r="BL490" s="16" t="s">
        <v>215</v>
      </c>
      <c r="BM490" s="193" t="s">
        <v>976</v>
      </c>
    </row>
    <row r="491" spans="1:65" s="2" customFormat="1" ht="24.2" customHeight="1">
      <c r="A491" s="33"/>
      <c r="B491" s="34"/>
      <c r="C491" s="181" t="s">
        <v>977</v>
      </c>
      <c r="D491" s="181" t="s">
        <v>138</v>
      </c>
      <c r="E491" s="182" t="s">
        <v>978</v>
      </c>
      <c r="F491" s="183" t="s">
        <v>979</v>
      </c>
      <c r="G491" s="184" t="s">
        <v>141</v>
      </c>
      <c r="H491" s="185">
        <v>43.93</v>
      </c>
      <c r="I491" s="186"/>
      <c r="J491" s="187">
        <f>ROUND(I491*H491,2)</f>
        <v>0</v>
      </c>
      <c r="K491" s="188"/>
      <c r="L491" s="38"/>
      <c r="M491" s="189" t="s">
        <v>1</v>
      </c>
      <c r="N491" s="190" t="s">
        <v>41</v>
      </c>
      <c r="O491" s="70"/>
      <c r="P491" s="191">
        <f>O491*H491</f>
        <v>0</v>
      </c>
      <c r="Q491" s="191">
        <v>1.3899999999999999E-2</v>
      </c>
      <c r="R491" s="191">
        <f>Q491*H491</f>
        <v>0.61062699999999992</v>
      </c>
      <c r="S491" s="191">
        <v>0</v>
      </c>
      <c r="T491" s="192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3" t="s">
        <v>215</v>
      </c>
      <c r="AT491" s="193" t="s">
        <v>138</v>
      </c>
      <c r="AU491" s="193" t="s">
        <v>143</v>
      </c>
      <c r="AY491" s="16" t="s">
        <v>136</v>
      </c>
      <c r="BE491" s="194">
        <f>IF(N491="základní",J491,0)</f>
        <v>0</v>
      </c>
      <c r="BF491" s="194">
        <f>IF(N491="snížená",J491,0)</f>
        <v>0</v>
      </c>
      <c r="BG491" s="194">
        <f>IF(N491="zákl. přenesená",J491,0)</f>
        <v>0</v>
      </c>
      <c r="BH491" s="194">
        <f>IF(N491="sníž. přenesená",J491,0)</f>
        <v>0</v>
      </c>
      <c r="BI491" s="194">
        <f>IF(N491="nulová",J491,0)</f>
        <v>0</v>
      </c>
      <c r="BJ491" s="16" t="s">
        <v>143</v>
      </c>
      <c r="BK491" s="194">
        <f>ROUND(I491*H491,2)</f>
        <v>0</v>
      </c>
      <c r="BL491" s="16" t="s">
        <v>215</v>
      </c>
      <c r="BM491" s="193" t="s">
        <v>980</v>
      </c>
    </row>
    <row r="492" spans="1:65" s="13" customFormat="1" ht="11.25">
      <c r="B492" s="195"/>
      <c r="C492" s="196"/>
      <c r="D492" s="197" t="s">
        <v>145</v>
      </c>
      <c r="E492" s="196"/>
      <c r="F492" s="199" t="s">
        <v>981</v>
      </c>
      <c r="G492" s="196"/>
      <c r="H492" s="200">
        <v>43.93</v>
      </c>
      <c r="I492" s="201"/>
      <c r="J492" s="196"/>
      <c r="K492" s="196"/>
      <c r="L492" s="202"/>
      <c r="M492" s="203"/>
      <c r="N492" s="204"/>
      <c r="O492" s="204"/>
      <c r="P492" s="204"/>
      <c r="Q492" s="204"/>
      <c r="R492" s="204"/>
      <c r="S492" s="204"/>
      <c r="T492" s="205"/>
      <c r="AT492" s="206" t="s">
        <v>145</v>
      </c>
      <c r="AU492" s="206" t="s">
        <v>143</v>
      </c>
      <c r="AV492" s="13" t="s">
        <v>143</v>
      </c>
      <c r="AW492" s="13" t="s">
        <v>4</v>
      </c>
      <c r="AX492" s="13" t="s">
        <v>14</v>
      </c>
      <c r="AY492" s="206" t="s">
        <v>136</v>
      </c>
    </row>
    <row r="493" spans="1:65" s="2" customFormat="1" ht="16.5" customHeight="1">
      <c r="A493" s="33"/>
      <c r="B493" s="34"/>
      <c r="C493" s="181" t="s">
        <v>982</v>
      </c>
      <c r="D493" s="181" t="s">
        <v>138</v>
      </c>
      <c r="E493" s="182" t="s">
        <v>983</v>
      </c>
      <c r="F493" s="183" t="s">
        <v>984</v>
      </c>
      <c r="G493" s="184" t="s">
        <v>246</v>
      </c>
      <c r="H493" s="185">
        <v>50</v>
      </c>
      <c r="I493" s="186"/>
      <c r="J493" s="187">
        <f>ROUND(I493*H493,2)</f>
        <v>0</v>
      </c>
      <c r="K493" s="188"/>
      <c r="L493" s="38"/>
      <c r="M493" s="189" t="s">
        <v>1</v>
      </c>
      <c r="N493" s="190" t="s">
        <v>41</v>
      </c>
      <c r="O493" s="70"/>
      <c r="P493" s="191">
        <f>O493*H493</f>
        <v>0</v>
      </c>
      <c r="Q493" s="191">
        <v>1.0000000000000001E-5</v>
      </c>
      <c r="R493" s="191">
        <f>Q493*H493</f>
        <v>5.0000000000000001E-4</v>
      </c>
      <c r="S493" s="191">
        <v>0</v>
      </c>
      <c r="T493" s="192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93" t="s">
        <v>215</v>
      </c>
      <c r="AT493" s="193" t="s">
        <v>138</v>
      </c>
      <c r="AU493" s="193" t="s">
        <v>143</v>
      </c>
      <c r="AY493" s="16" t="s">
        <v>136</v>
      </c>
      <c r="BE493" s="194">
        <f>IF(N493="základní",J493,0)</f>
        <v>0</v>
      </c>
      <c r="BF493" s="194">
        <f>IF(N493="snížená",J493,0)</f>
        <v>0</v>
      </c>
      <c r="BG493" s="194">
        <f>IF(N493="zákl. přenesená",J493,0)</f>
        <v>0</v>
      </c>
      <c r="BH493" s="194">
        <f>IF(N493="sníž. přenesená",J493,0)</f>
        <v>0</v>
      </c>
      <c r="BI493" s="194">
        <f>IF(N493="nulová",J493,0)</f>
        <v>0</v>
      </c>
      <c r="BJ493" s="16" t="s">
        <v>143</v>
      </c>
      <c r="BK493" s="194">
        <f>ROUND(I493*H493,2)</f>
        <v>0</v>
      </c>
      <c r="BL493" s="16" t="s">
        <v>215</v>
      </c>
      <c r="BM493" s="193" t="s">
        <v>985</v>
      </c>
    </row>
    <row r="494" spans="1:65" s="2" customFormat="1" ht="21.75" customHeight="1">
      <c r="A494" s="33"/>
      <c r="B494" s="34"/>
      <c r="C494" s="207" t="s">
        <v>986</v>
      </c>
      <c r="D494" s="207" t="s">
        <v>179</v>
      </c>
      <c r="E494" s="208" t="s">
        <v>987</v>
      </c>
      <c r="F494" s="209" t="s">
        <v>988</v>
      </c>
      <c r="G494" s="210" t="s">
        <v>157</v>
      </c>
      <c r="H494" s="211">
        <v>1.1040000000000001</v>
      </c>
      <c r="I494" s="212"/>
      <c r="J494" s="213">
        <f>ROUND(I494*H494,2)</f>
        <v>0</v>
      </c>
      <c r="K494" s="214"/>
      <c r="L494" s="215"/>
      <c r="M494" s="216" t="s">
        <v>1</v>
      </c>
      <c r="N494" s="217" t="s">
        <v>41</v>
      </c>
      <c r="O494" s="70"/>
      <c r="P494" s="191">
        <f>O494*H494</f>
        <v>0</v>
      </c>
      <c r="Q494" s="191">
        <v>0.55000000000000004</v>
      </c>
      <c r="R494" s="191">
        <f>Q494*H494</f>
        <v>0.60720000000000007</v>
      </c>
      <c r="S494" s="191">
        <v>0</v>
      </c>
      <c r="T494" s="19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3" t="s">
        <v>301</v>
      </c>
      <c r="AT494" s="193" t="s">
        <v>179</v>
      </c>
      <c r="AU494" s="193" t="s">
        <v>143</v>
      </c>
      <c r="AY494" s="16" t="s">
        <v>136</v>
      </c>
      <c r="BE494" s="194">
        <f>IF(N494="základní",J494,0)</f>
        <v>0</v>
      </c>
      <c r="BF494" s="194">
        <f>IF(N494="snížená",J494,0)</f>
        <v>0</v>
      </c>
      <c r="BG494" s="194">
        <f>IF(N494="zákl. přenesená",J494,0)</f>
        <v>0</v>
      </c>
      <c r="BH494" s="194">
        <f>IF(N494="sníž. přenesená",J494,0)</f>
        <v>0</v>
      </c>
      <c r="BI494" s="194">
        <f>IF(N494="nulová",J494,0)</f>
        <v>0</v>
      </c>
      <c r="BJ494" s="16" t="s">
        <v>143</v>
      </c>
      <c r="BK494" s="194">
        <f>ROUND(I494*H494,2)</f>
        <v>0</v>
      </c>
      <c r="BL494" s="16" t="s">
        <v>215</v>
      </c>
      <c r="BM494" s="193" t="s">
        <v>989</v>
      </c>
    </row>
    <row r="495" spans="1:65" s="13" customFormat="1" ht="11.25">
      <c r="B495" s="195"/>
      <c r="C495" s="196"/>
      <c r="D495" s="197" t="s">
        <v>145</v>
      </c>
      <c r="E495" s="198" t="s">
        <v>1</v>
      </c>
      <c r="F495" s="199" t="s">
        <v>990</v>
      </c>
      <c r="G495" s="196"/>
      <c r="H495" s="200">
        <v>0.96</v>
      </c>
      <c r="I495" s="201"/>
      <c r="J495" s="196"/>
      <c r="K495" s="196"/>
      <c r="L495" s="202"/>
      <c r="M495" s="203"/>
      <c r="N495" s="204"/>
      <c r="O495" s="204"/>
      <c r="P495" s="204"/>
      <c r="Q495" s="204"/>
      <c r="R495" s="204"/>
      <c r="S495" s="204"/>
      <c r="T495" s="205"/>
      <c r="AT495" s="206" t="s">
        <v>145</v>
      </c>
      <c r="AU495" s="206" t="s">
        <v>143</v>
      </c>
      <c r="AV495" s="13" t="s">
        <v>143</v>
      </c>
      <c r="AW495" s="13" t="s">
        <v>32</v>
      </c>
      <c r="AX495" s="13" t="s">
        <v>14</v>
      </c>
      <c r="AY495" s="206" t="s">
        <v>136</v>
      </c>
    </row>
    <row r="496" spans="1:65" s="13" customFormat="1" ht="11.25">
      <c r="B496" s="195"/>
      <c r="C496" s="196"/>
      <c r="D496" s="197" t="s">
        <v>145</v>
      </c>
      <c r="E496" s="196"/>
      <c r="F496" s="199" t="s">
        <v>991</v>
      </c>
      <c r="G496" s="196"/>
      <c r="H496" s="200">
        <v>1.1040000000000001</v>
      </c>
      <c r="I496" s="201"/>
      <c r="J496" s="196"/>
      <c r="K496" s="196"/>
      <c r="L496" s="202"/>
      <c r="M496" s="203"/>
      <c r="N496" s="204"/>
      <c r="O496" s="204"/>
      <c r="P496" s="204"/>
      <c r="Q496" s="204"/>
      <c r="R496" s="204"/>
      <c r="S496" s="204"/>
      <c r="T496" s="205"/>
      <c r="AT496" s="206" t="s">
        <v>145</v>
      </c>
      <c r="AU496" s="206" t="s">
        <v>143</v>
      </c>
      <c r="AV496" s="13" t="s">
        <v>143</v>
      </c>
      <c r="AW496" s="13" t="s">
        <v>4</v>
      </c>
      <c r="AX496" s="13" t="s">
        <v>14</v>
      </c>
      <c r="AY496" s="206" t="s">
        <v>136</v>
      </c>
    </row>
    <row r="497" spans="1:65" s="2" customFormat="1" ht="24.2" customHeight="1">
      <c r="A497" s="33"/>
      <c r="B497" s="34"/>
      <c r="C497" s="181" t="s">
        <v>992</v>
      </c>
      <c r="D497" s="181" t="s">
        <v>138</v>
      </c>
      <c r="E497" s="182" t="s">
        <v>993</v>
      </c>
      <c r="F497" s="183" t="s">
        <v>994</v>
      </c>
      <c r="G497" s="184" t="s">
        <v>141</v>
      </c>
      <c r="H497" s="185">
        <v>39.936</v>
      </c>
      <c r="I497" s="186"/>
      <c r="J497" s="187">
        <f>ROUND(I497*H497,2)</f>
        <v>0</v>
      </c>
      <c r="K497" s="188"/>
      <c r="L497" s="38"/>
      <c r="M497" s="189" t="s">
        <v>1</v>
      </c>
      <c r="N497" s="190" t="s">
        <v>41</v>
      </c>
      <c r="O497" s="70"/>
      <c r="P497" s="191">
        <f>O497*H497</f>
        <v>0</v>
      </c>
      <c r="Q497" s="191">
        <v>0</v>
      </c>
      <c r="R497" s="191">
        <f>Q497*H497</f>
        <v>0</v>
      </c>
      <c r="S497" s="191">
        <v>0.03</v>
      </c>
      <c r="T497" s="192">
        <f>S497*H497</f>
        <v>1.19808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93" t="s">
        <v>215</v>
      </c>
      <c r="AT497" s="193" t="s">
        <v>138</v>
      </c>
      <c r="AU497" s="193" t="s">
        <v>143</v>
      </c>
      <c r="AY497" s="16" t="s">
        <v>136</v>
      </c>
      <c r="BE497" s="194">
        <f>IF(N497="základní",J497,0)</f>
        <v>0</v>
      </c>
      <c r="BF497" s="194">
        <f>IF(N497="snížená",J497,0)</f>
        <v>0</v>
      </c>
      <c r="BG497" s="194">
        <f>IF(N497="zákl. přenesená",J497,0)</f>
        <v>0</v>
      </c>
      <c r="BH497" s="194">
        <f>IF(N497="sníž. přenesená",J497,0)</f>
        <v>0</v>
      </c>
      <c r="BI497" s="194">
        <f>IF(N497="nulová",J497,0)</f>
        <v>0</v>
      </c>
      <c r="BJ497" s="16" t="s">
        <v>143</v>
      </c>
      <c r="BK497" s="194">
        <f>ROUND(I497*H497,2)</f>
        <v>0</v>
      </c>
      <c r="BL497" s="16" t="s">
        <v>215</v>
      </c>
      <c r="BM497" s="193" t="s">
        <v>995</v>
      </c>
    </row>
    <row r="498" spans="1:65" s="13" customFormat="1" ht="11.25">
      <c r="B498" s="195"/>
      <c r="C498" s="196"/>
      <c r="D498" s="197" t="s">
        <v>145</v>
      </c>
      <c r="E498" s="198" t="s">
        <v>1</v>
      </c>
      <c r="F498" s="199" t="s">
        <v>996</v>
      </c>
      <c r="G498" s="196"/>
      <c r="H498" s="200">
        <v>13.391999999999999</v>
      </c>
      <c r="I498" s="201"/>
      <c r="J498" s="196"/>
      <c r="K498" s="196"/>
      <c r="L498" s="202"/>
      <c r="M498" s="203"/>
      <c r="N498" s="204"/>
      <c r="O498" s="204"/>
      <c r="P498" s="204"/>
      <c r="Q498" s="204"/>
      <c r="R498" s="204"/>
      <c r="S498" s="204"/>
      <c r="T498" s="205"/>
      <c r="AT498" s="206" t="s">
        <v>145</v>
      </c>
      <c r="AU498" s="206" t="s">
        <v>143</v>
      </c>
      <c r="AV498" s="13" t="s">
        <v>143</v>
      </c>
      <c r="AW498" s="13" t="s">
        <v>32</v>
      </c>
      <c r="AX498" s="13" t="s">
        <v>75</v>
      </c>
      <c r="AY498" s="206" t="s">
        <v>136</v>
      </c>
    </row>
    <row r="499" spans="1:65" s="13" customFormat="1" ht="11.25">
      <c r="B499" s="195"/>
      <c r="C499" s="196"/>
      <c r="D499" s="197" t="s">
        <v>145</v>
      </c>
      <c r="E499" s="198" t="s">
        <v>1</v>
      </c>
      <c r="F499" s="199" t="s">
        <v>997</v>
      </c>
      <c r="G499" s="196"/>
      <c r="H499" s="200">
        <v>13.151999999999999</v>
      </c>
      <c r="I499" s="201"/>
      <c r="J499" s="196"/>
      <c r="K499" s="196"/>
      <c r="L499" s="202"/>
      <c r="M499" s="203"/>
      <c r="N499" s="204"/>
      <c r="O499" s="204"/>
      <c r="P499" s="204"/>
      <c r="Q499" s="204"/>
      <c r="R499" s="204"/>
      <c r="S499" s="204"/>
      <c r="T499" s="205"/>
      <c r="AT499" s="206" t="s">
        <v>145</v>
      </c>
      <c r="AU499" s="206" t="s">
        <v>143</v>
      </c>
      <c r="AV499" s="13" t="s">
        <v>143</v>
      </c>
      <c r="AW499" s="13" t="s">
        <v>32</v>
      </c>
      <c r="AX499" s="13" t="s">
        <v>75</v>
      </c>
      <c r="AY499" s="206" t="s">
        <v>136</v>
      </c>
    </row>
    <row r="500" spans="1:65" s="13" customFormat="1" ht="11.25">
      <c r="B500" s="195"/>
      <c r="C500" s="196"/>
      <c r="D500" s="197" t="s">
        <v>145</v>
      </c>
      <c r="E500" s="198" t="s">
        <v>1</v>
      </c>
      <c r="F500" s="199" t="s">
        <v>996</v>
      </c>
      <c r="G500" s="196"/>
      <c r="H500" s="200">
        <v>13.391999999999999</v>
      </c>
      <c r="I500" s="201"/>
      <c r="J500" s="196"/>
      <c r="K500" s="196"/>
      <c r="L500" s="202"/>
      <c r="M500" s="203"/>
      <c r="N500" s="204"/>
      <c r="O500" s="204"/>
      <c r="P500" s="204"/>
      <c r="Q500" s="204"/>
      <c r="R500" s="204"/>
      <c r="S500" s="204"/>
      <c r="T500" s="205"/>
      <c r="AT500" s="206" t="s">
        <v>145</v>
      </c>
      <c r="AU500" s="206" t="s">
        <v>143</v>
      </c>
      <c r="AV500" s="13" t="s">
        <v>143</v>
      </c>
      <c r="AW500" s="13" t="s">
        <v>32</v>
      </c>
      <c r="AX500" s="13" t="s">
        <v>75</v>
      </c>
      <c r="AY500" s="206" t="s">
        <v>136</v>
      </c>
    </row>
    <row r="501" spans="1:65" s="14" customFormat="1" ht="11.25">
      <c r="B501" s="218"/>
      <c r="C501" s="219"/>
      <c r="D501" s="197" t="s">
        <v>145</v>
      </c>
      <c r="E501" s="220" t="s">
        <v>1</v>
      </c>
      <c r="F501" s="221" t="s">
        <v>243</v>
      </c>
      <c r="G501" s="219"/>
      <c r="H501" s="222">
        <v>39.935999999999993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145</v>
      </c>
      <c r="AU501" s="228" t="s">
        <v>143</v>
      </c>
      <c r="AV501" s="14" t="s">
        <v>142</v>
      </c>
      <c r="AW501" s="14" t="s">
        <v>32</v>
      </c>
      <c r="AX501" s="14" t="s">
        <v>14</v>
      </c>
      <c r="AY501" s="228" t="s">
        <v>136</v>
      </c>
    </row>
    <row r="502" spans="1:65" s="2" customFormat="1" ht="24.2" customHeight="1">
      <c r="A502" s="33"/>
      <c r="B502" s="34"/>
      <c r="C502" s="181" t="s">
        <v>998</v>
      </c>
      <c r="D502" s="181" t="s">
        <v>138</v>
      </c>
      <c r="E502" s="182" t="s">
        <v>999</v>
      </c>
      <c r="F502" s="183" t="s">
        <v>1000</v>
      </c>
      <c r="G502" s="184" t="s">
        <v>141</v>
      </c>
      <c r="H502" s="185">
        <v>50.436</v>
      </c>
      <c r="I502" s="186"/>
      <c r="J502" s="187">
        <f>ROUND(I502*H502,2)</f>
        <v>0</v>
      </c>
      <c r="K502" s="188"/>
      <c r="L502" s="38"/>
      <c r="M502" s="189" t="s">
        <v>1</v>
      </c>
      <c r="N502" s="190" t="s">
        <v>41</v>
      </c>
      <c r="O502" s="70"/>
      <c r="P502" s="191">
        <f>O502*H502</f>
        <v>0</v>
      </c>
      <c r="Q502" s="191">
        <v>1.8000000000000001E-4</v>
      </c>
      <c r="R502" s="191">
        <f>Q502*H502</f>
        <v>9.0784799999999999E-3</v>
      </c>
      <c r="S502" s="191">
        <v>0</v>
      </c>
      <c r="T502" s="19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93" t="s">
        <v>215</v>
      </c>
      <c r="AT502" s="193" t="s">
        <v>138</v>
      </c>
      <c r="AU502" s="193" t="s">
        <v>143</v>
      </c>
      <c r="AY502" s="16" t="s">
        <v>136</v>
      </c>
      <c r="BE502" s="194">
        <f>IF(N502="základní",J502,0)</f>
        <v>0</v>
      </c>
      <c r="BF502" s="194">
        <f>IF(N502="snížená",J502,0)</f>
        <v>0</v>
      </c>
      <c r="BG502" s="194">
        <f>IF(N502="zákl. přenesená",J502,0)</f>
        <v>0</v>
      </c>
      <c r="BH502" s="194">
        <f>IF(N502="sníž. přenesená",J502,0)</f>
        <v>0</v>
      </c>
      <c r="BI502" s="194">
        <f>IF(N502="nulová",J502,0)</f>
        <v>0</v>
      </c>
      <c r="BJ502" s="16" t="s">
        <v>143</v>
      </c>
      <c r="BK502" s="194">
        <f>ROUND(I502*H502,2)</f>
        <v>0</v>
      </c>
      <c r="BL502" s="16" t="s">
        <v>215</v>
      </c>
      <c r="BM502" s="193" t="s">
        <v>1001</v>
      </c>
    </row>
    <row r="503" spans="1:65" s="13" customFormat="1" ht="11.25">
      <c r="B503" s="195"/>
      <c r="C503" s="196"/>
      <c r="D503" s="197" t="s">
        <v>145</v>
      </c>
      <c r="E503" s="198" t="s">
        <v>1</v>
      </c>
      <c r="F503" s="199" t="s">
        <v>1002</v>
      </c>
      <c r="G503" s="196"/>
      <c r="H503" s="200">
        <v>50.436</v>
      </c>
      <c r="I503" s="201"/>
      <c r="J503" s="196"/>
      <c r="K503" s="196"/>
      <c r="L503" s="202"/>
      <c r="M503" s="203"/>
      <c r="N503" s="204"/>
      <c r="O503" s="204"/>
      <c r="P503" s="204"/>
      <c r="Q503" s="204"/>
      <c r="R503" s="204"/>
      <c r="S503" s="204"/>
      <c r="T503" s="205"/>
      <c r="AT503" s="206" t="s">
        <v>145</v>
      </c>
      <c r="AU503" s="206" t="s">
        <v>143</v>
      </c>
      <c r="AV503" s="13" t="s">
        <v>143</v>
      </c>
      <c r="AW503" s="13" t="s">
        <v>32</v>
      </c>
      <c r="AX503" s="13" t="s">
        <v>14</v>
      </c>
      <c r="AY503" s="206" t="s">
        <v>136</v>
      </c>
    </row>
    <row r="504" spans="1:65" s="2" customFormat="1" ht="24.2" customHeight="1">
      <c r="A504" s="33"/>
      <c r="B504" s="34"/>
      <c r="C504" s="181" t="s">
        <v>1003</v>
      </c>
      <c r="D504" s="181" t="s">
        <v>138</v>
      </c>
      <c r="E504" s="182" t="s">
        <v>1004</v>
      </c>
      <c r="F504" s="183" t="s">
        <v>1005</v>
      </c>
      <c r="G504" s="184" t="s">
        <v>841</v>
      </c>
      <c r="H504" s="229"/>
      <c r="I504" s="186"/>
      <c r="J504" s="187">
        <f>ROUND(I504*H504,2)</f>
        <v>0</v>
      </c>
      <c r="K504" s="188"/>
      <c r="L504" s="38"/>
      <c r="M504" s="189" t="s">
        <v>1</v>
      </c>
      <c r="N504" s="190" t="s">
        <v>41</v>
      </c>
      <c r="O504" s="70"/>
      <c r="P504" s="191">
        <f>O504*H504</f>
        <v>0</v>
      </c>
      <c r="Q504" s="191">
        <v>0</v>
      </c>
      <c r="R504" s="191">
        <f>Q504*H504</f>
        <v>0</v>
      </c>
      <c r="S504" s="191">
        <v>0</v>
      </c>
      <c r="T504" s="192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93" t="s">
        <v>215</v>
      </c>
      <c r="AT504" s="193" t="s">
        <v>138</v>
      </c>
      <c r="AU504" s="193" t="s">
        <v>143</v>
      </c>
      <c r="AY504" s="16" t="s">
        <v>136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16" t="s">
        <v>143</v>
      </c>
      <c r="BK504" s="194">
        <f>ROUND(I504*H504,2)</f>
        <v>0</v>
      </c>
      <c r="BL504" s="16" t="s">
        <v>215</v>
      </c>
      <c r="BM504" s="193" t="s">
        <v>1006</v>
      </c>
    </row>
    <row r="505" spans="1:65" s="12" customFormat="1" ht="22.9" customHeight="1">
      <c r="B505" s="165"/>
      <c r="C505" s="166"/>
      <c r="D505" s="167" t="s">
        <v>74</v>
      </c>
      <c r="E505" s="179" t="s">
        <v>1007</v>
      </c>
      <c r="F505" s="179" t="s">
        <v>1008</v>
      </c>
      <c r="G505" s="166"/>
      <c r="H505" s="166"/>
      <c r="I505" s="169"/>
      <c r="J505" s="180">
        <f>BK505</f>
        <v>0</v>
      </c>
      <c r="K505" s="166"/>
      <c r="L505" s="171"/>
      <c r="M505" s="172"/>
      <c r="N505" s="173"/>
      <c r="O505" s="173"/>
      <c r="P505" s="174">
        <f>SUM(P506:P511)</f>
        <v>0</v>
      </c>
      <c r="Q505" s="173"/>
      <c r="R505" s="174">
        <f>SUM(R506:R511)</f>
        <v>2.1207479999999997E-2</v>
      </c>
      <c r="S505" s="173"/>
      <c r="T505" s="175">
        <f>SUM(T506:T511)</f>
        <v>0</v>
      </c>
      <c r="AR505" s="176" t="s">
        <v>143</v>
      </c>
      <c r="AT505" s="177" t="s">
        <v>74</v>
      </c>
      <c r="AU505" s="177" t="s">
        <v>14</v>
      </c>
      <c r="AY505" s="176" t="s">
        <v>136</v>
      </c>
      <c r="BK505" s="178">
        <f>SUM(BK506:BK511)</f>
        <v>0</v>
      </c>
    </row>
    <row r="506" spans="1:65" s="2" customFormat="1" ht="16.5" customHeight="1">
      <c r="A506" s="33"/>
      <c r="B506" s="34"/>
      <c r="C506" s="181" t="s">
        <v>1009</v>
      </c>
      <c r="D506" s="181" t="s">
        <v>138</v>
      </c>
      <c r="E506" s="182" t="s">
        <v>1010</v>
      </c>
      <c r="F506" s="183" t="s">
        <v>1011</v>
      </c>
      <c r="G506" s="184" t="s">
        <v>141</v>
      </c>
      <c r="H506" s="185">
        <v>134.83000000000001</v>
      </c>
      <c r="I506" s="186"/>
      <c r="J506" s="187">
        <f>ROUND(I506*H506,2)</f>
        <v>0</v>
      </c>
      <c r="K506" s="188"/>
      <c r="L506" s="38"/>
      <c r="M506" s="189" t="s">
        <v>1</v>
      </c>
      <c r="N506" s="190" t="s">
        <v>41</v>
      </c>
      <c r="O506" s="70"/>
      <c r="P506" s="191">
        <f>O506*H506</f>
        <v>0</v>
      </c>
      <c r="Q506" s="191">
        <v>0</v>
      </c>
      <c r="R506" s="191">
        <f>Q506*H506</f>
        <v>0</v>
      </c>
      <c r="S506" s="191">
        <v>0</v>
      </c>
      <c r="T506" s="192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93" t="s">
        <v>215</v>
      </c>
      <c r="AT506" s="193" t="s">
        <v>138</v>
      </c>
      <c r="AU506" s="193" t="s">
        <v>143</v>
      </c>
      <c r="AY506" s="16" t="s">
        <v>136</v>
      </c>
      <c r="BE506" s="194">
        <f>IF(N506="základní",J506,0)</f>
        <v>0</v>
      </c>
      <c r="BF506" s="194">
        <f>IF(N506="snížená",J506,0)</f>
        <v>0</v>
      </c>
      <c r="BG506" s="194">
        <f>IF(N506="zákl. přenesená",J506,0)</f>
        <v>0</v>
      </c>
      <c r="BH506" s="194">
        <f>IF(N506="sníž. přenesená",J506,0)</f>
        <v>0</v>
      </c>
      <c r="BI506" s="194">
        <f>IF(N506="nulová",J506,0)</f>
        <v>0</v>
      </c>
      <c r="BJ506" s="16" t="s">
        <v>143</v>
      </c>
      <c r="BK506" s="194">
        <f>ROUND(I506*H506,2)</f>
        <v>0</v>
      </c>
      <c r="BL506" s="16" t="s">
        <v>215</v>
      </c>
      <c r="BM506" s="193" t="s">
        <v>1012</v>
      </c>
    </row>
    <row r="507" spans="1:65" s="13" customFormat="1" ht="11.25">
      <c r="B507" s="195"/>
      <c r="C507" s="196"/>
      <c r="D507" s="197" t="s">
        <v>145</v>
      </c>
      <c r="E507" s="198" t="s">
        <v>1</v>
      </c>
      <c r="F507" s="199" t="s">
        <v>849</v>
      </c>
      <c r="G507" s="196"/>
      <c r="H507" s="200">
        <v>122.57299999999999</v>
      </c>
      <c r="I507" s="201"/>
      <c r="J507" s="196"/>
      <c r="K507" s="196"/>
      <c r="L507" s="202"/>
      <c r="M507" s="203"/>
      <c r="N507" s="204"/>
      <c r="O507" s="204"/>
      <c r="P507" s="204"/>
      <c r="Q507" s="204"/>
      <c r="R507" s="204"/>
      <c r="S507" s="204"/>
      <c r="T507" s="205"/>
      <c r="AT507" s="206" t="s">
        <v>145</v>
      </c>
      <c r="AU507" s="206" t="s">
        <v>143</v>
      </c>
      <c r="AV507" s="13" t="s">
        <v>143</v>
      </c>
      <c r="AW507" s="13" t="s">
        <v>32</v>
      </c>
      <c r="AX507" s="13" t="s">
        <v>14</v>
      </c>
      <c r="AY507" s="206" t="s">
        <v>136</v>
      </c>
    </row>
    <row r="508" spans="1:65" s="13" customFormat="1" ht="11.25">
      <c r="B508" s="195"/>
      <c r="C508" s="196"/>
      <c r="D508" s="197" t="s">
        <v>145</v>
      </c>
      <c r="E508" s="196"/>
      <c r="F508" s="199" t="s">
        <v>1013</v>
      </c>
      <c r="G508" s="196"/>
      <c r="H508" s="200">
        <v>134.83000000000001</v>
      </c>
      <c r="I508" s="201"/>
      <c r="J508" s="196"/>
      <c r="K508" s="196"/>
      <c r="L508" s="202"/>
      <c r="M508" s="203"/>
      <c r="N508" s="204"/>
      <c r="O508" s="204"/>
      <c r="P508" s="204"/>
      <c r="Q508" s="204"/>
      <c r="R508" s="204"/>
      <c r="S508" s="204"/>
      <c r="T508" s="205"/>
      <c r="AT508" s="206" t="s">
        <v>145</v>
      </c>
      <c r="AU508" s="206" t="s">
        <v>143</v>
      </c>
      <c r="AV508" s="13" t="s">
        <v>143</v>
      </c>
      <c r="AW508" s="13" t="s">
        <v>4</v>
      </c>
      <c r="AX508" s="13" t="s">
        <v>14</v>
      </c>
      <c r="AY508" s="206" t="s">
        <v>136</v>
      </c>
    </row>
    <row r="509" spans="1:65" s="2" customFormat="1" ht="24.2" customHeight="1">
      <c r="A509" s="33"/>
      <c r="B509" s="34"/>
      <c r="C509" s="207" t="s">
        <v>1014</v>
      </c>
      <c r="D509" s="207" t="s">
        <v>179</v>
      </c>
      <c r="E509" s="208" t="s">
        <v>1015</v>
      </c>
      <c r="F509" s="209" t="s">
        <v>1016</v>
      </c>
      <c r="G509" s="210" t="s">
        <v>141</v>
      </c>
      <c r="H509" s="211">
        <v>151.482</v>
      </c>
      <c r="I509" s="212"/>
      <c r="J509" s="213">
        <f>ROUND(I509*H509,2)</f>
        <v>0</v>
      </c>
      <c r="K509" s="214"/>
      <c r="L509" s="215"/>
      <c r="M509" s="216" t="s">
        <v>1</v>
      </c>
      <c r="N509" s="217" t="s">
        <v>41</v>
      </c>
      <c r="O509" s="70"/>
      <c r="P509" s="191">
        <f>O509*H509</f>
        <v>0</v>
      </c>
      <c r="Q509" s="191">
        <v>1.3999999999999999E-4</v>
      </c>
      <c r="R509" s="191">
        <f>Q509*H509</f>
        <v>2.1207479999999997E-2</v>
      </c>
      <c r="S509" s="191">
        <v>0</v>
      </c>
      <c r="T509" s="19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93" t="s">
        <v>301</v>
      </c>
      <c r="AT509" s="193" t="s">
        <v>179</v>
      </c>
      <c r="AU509" s="193" t="s">
        <v>143</v>
      </c>
      <c r="AY509" s="16" t="s">
        <v>136</v>
      </c>
      <c r="BE509" s="194">
        <f>IF(N509="základní",J509,0)</f>
        <v>0</v>
      </c>
      <c r="BF509" s="194">
        <f>IF(N509="snížená",J509,0)</f>
        <v>0</v>
      </c>
      <c r="BG509" s="194">
        <f>IF(N509="zákl. přenesená",J509,0)</f>
        <v>0</v>
      </c>
      <c r="BH509" s="194">
        <f>IF(N509="sníž. přenesená",J509,0)</f>
        <v>0</v>
      </c>
      <c r="BI509" s="194">
        <f>IF(N509="nulová",J509,0)</f>
        <v>0</v>
      </c>
      <c r="BJ509" s="16" t="s">
        <v>143</v>
      </c>
      <c r="BK509" s="194">
        <f>ROUND(I509*H509,2)</f>
        <v>0</v>
      </c>
      <c r="BL509" s="16" t="s">
        <v>215</v>
      </c>
      <c r="BM509" s="193" t="s">
        <v>1017</v>
      </c>
    </row>
    <row r="510" spans="1:65" s="13" customFormat="1" ht="22.5">
      <c r="B510" s="195"/>
      <c r="C510" s="196"/>
      <c r="D510" s="197" t="s">
        <v>145</v>
      </c>
      <c r="E510" s="196"/>
      <c r="F510" s="199" t="s">
        <v>1018</v>
      </c>
      <c r="G510" s="196"/>
      <c r="H510" s="200">
        <v>151.482</v>
      </c>
      <c r="I510" s="201"/>
      <c r="J510" s="196"/>
      <c r="K510" s="196"/>
      <c r="L510" s="202"/>
      <c r="M510" s="203"/>
      <c r="N510" s="204"/>
      <c r="O510" s="204"/>
      <c r="P510" s="204"/>
      <c r="Q510" s="204"/>
      <c r="R510" s="204"/>
      <c r="S510" s="204"/>
      <c r="T510" s="205"/>
      <c r="AT510" s="206" t="s">
        <v>145</v>
      </c>
      <c r="AU510" s="206" t="s">
        <v>143</v>
      </c>
      <c r="AV510" s="13" t="s">
        <v>143</v>
      </c>
      <c r="AW510" s="13" t="s">
        <v>4</v>
      </c>
      <c r="AX510" s="13" t="s">
        <v>14</v>
      </c>
      <c r="AY510" s="206" t="s">
        <v>136</v>
      </c>
    </row>
    <row r="511" spans="1:65" s="2" customFormat="1" ht="24.2" customHeight="1">
      <c r="A511" s="33"/>
      <c r="B511" s="34"/>
      <c r="C511" s="181" t="s">
        <v>1019</v>
      </c>
      <c r="D511" s="181" t="s">
        <v>138</v>
      </c>
      <c r="E511" s="182" t="s">
        <v>1020</v>
      </c>
      <c r="F511" s="183" t="s">
        <v>1021</v>
      </c>
      <c r="G511" s="184" t="s">
        <v>841</v>
      </c>
      <c r="H511" s="229"/>
      <c r="I511" s="186"/>
      <c r="J511" s="187">
        <f>ROUND(I511*H511,2)</f>
        <v>0</v>
      </c>
      <c r="K511" s="188"/>
      <c r="L511" s="38"/>
      <c r="M511" s="189" t="s">
        <v>1</v>
      </c>
      <c r="N511" s="190" t="s">
        <v>41</v>
      </c>
      <c r="O511" s="70"/>
      <c r="P511" s="191">
        <f>O511*H511</f>
        <v>0</v>
      </c>
      <c r="Q511" s="191">
        <v>0</v>
      </c>
      <c r="R511" s="191">
        <f>Q511*H511</f>
        <v>0</v>
      </c>
      <c r="S511" s="191">
        <v>0</v>
      </c>
      <c r="T511" s="192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3" t="s">
        <v>215</v>
      </c>
      <c r="AT511" s="193" t="s">
        <v>138</v>
      </c>
      <c r="AU511" s="193" t="s">
        <v>143</v>
      </c>
      <c r="AY511" s="16" t="s">
        <v>136</v>
      </c>
      <c r="BE511" s="194">
        <f>IF(N511="základní",J511,0)</f>
        <v>0</v>
      </c>
      <c r="BF511" s="194">
        <f>IF(N511="snížená",J511,0)</f>
        <v>0</v>
      </c>
      <c r="BG511" s="194">
        <f>IF(N511="zákl. přenesená",J511,0)</f>
        <v>0</v>
      </c>
      <c r="BH511" s="194">
        <f>IF(N511="sníž. přenesená",J511,0)</f>
        <v>0</v>
      </c>
      <c r="BI511" s="194">
        <f>IF(N511="nulová",J511,0)</f>
        <v>0</v>
      </c>
      <c r="BJ511" s="16" t="s">
        <v>143</v>
      </c>
      <c r="BK511" s="194">
        <f>ROUND(I511*H511,2)</f>
        <v>0</v>
      </c>
      <c r="BL511" s="16" t="s">
        <v>215</v>
      </c>
      <c r="BM511" s="193" t="s">
        <v>1022</v>
      </c>
    </row>
    <row r="512" spans="1:65" s="12" customFormat="1" ht="22.9" customHeight="1">
      <c r="B512" s="165"/>
      <c r="C512" s="166"/>
      <c r="D512" s="167" t="s">
        <v>74</v>
      </c>
      <c r="E512" s="179" t="s">
        <v>1023</v>
      </c>
      <c r="F512" s="179" t="s">
        <v>1024</v>
      </c>
      <c r="G512" s="166"/>
      <c r="H512" s="166"/>
      <c r="I512" s="169"/>
      <c r="J512" s="180">
        <f>BK512</f>
        <v>0</v>
      </c>
      <c r="K512" s="166"/>
      <c r="L512" s="171"/>
      <c r="M512" s="172"/>
      <c r="N512" s="173"/>
      <c r="O512" s="173"/>
      <c r="P512" s="174">
        <f>SUM(P513:P543)</f>
        <v>0</v>
      </c>
      <c r="Q512" s="173"/>
      <c r="R512" s="174">
        <f>SUM(R513:R543)</f>
        <v>0.72859809999999992</v>
      </c>
      <c r="S512" s="173"/>
      <c r="T512" s="175">
        <f>SUM(T513:T543)</f>
        <v>0.82401640000000009</v>
      </c>
      <c r="AR512" s="176" t="s">
        <v>143</v>
      </c>
      <c r="AT512" s="177" t="s">
        <v>74</v>
      </c>
      <c r="AU512" s="177" t="s">
        <v>14</v>
      </c>
      <c r="AY512" s="176" t="s">
        <v>136</v>
      </c>
      <c r="BK512" s="178">
        <f>SUM(BK513:BK543)</f>
        <v>0</v>
      </c>
    </row>
    <row r="513" spans="1:65" s="2" customFormat="1" ht="16.5" customHeight="1">
      <c r="A513" s="33"/>
      <c r="B513" s="34"/>
      <c r="C513" s="181" t="s">
        <v>1025</v>
      </c>
      <c r="D513" s="181" t="s">
        <v>138</v>
      </c>
      <c r="E513" s="182" t="s">
        <v>1026</v>
      </c>
      <c r="F513" s="183" t="s">
        <v>1027</v>
      </c>
      <c r="G513" s="184" t="s">
        <v>209</v>
      </c>
      <c r="H513" s="185">
        <v>2</v>
      </c>
      <c r="I513" s="186"/>
      <c r="J513" s="187">
        <f>ROUND(I513*H513,2)</f>
        <v>0</v>
      </c>
      <c r="K513" s="188"/>
      <c r="L513" s="38"/>
      <c r="M513" s="189" t="s">
        <v>1</v>
      </c>
      <c r="N513" s="190" t="s">
        <v>41</v>
      </c>
      <c r="O513" s="70"/>
      <c r="P513" s="191">
        <f>O513*H513</f>
        <v>0</v>
      </c>
      <c r="Q513" s="191">
        <v>0</v>
      </c>
      <c r="R513" s="191">
        <f>Q513*H513</f>
        <v>0</v>
      </c>
      <c r="S513" s="191">
        <v>0</v>
      </c>
      <c r="T513" s="192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93" t="s">
        <v>215</v>
      </c>
      <c r="AT513" s="193" t="s">
        <v>138</v>
      </c>
      <c r="AU513" s="193" t="s">
        <v>143</v>
      </c>
      <c r="AY513" s="16" t="s">
        <v>136</v>
      </c>
      <c r="BE513" s="194">
        <f>IF(N513="základní",J513,0)</f>
        <v>0</v>
      </c>
      <c r="BF513" s="194">
        <f>IF(N513="snížená",J513,0)</f>
        <v>0</v>
      </c>
      <c r="BG513" s="194">
        <f>IF(N513="zákl. přenesená",J513,0)</f>
        <v>0</v>
      </c>
      <c r="BH513" s="194">
        <f>IF(N513="sníž. přenesená",J513,0)</f>
        <v>0</v>
      </c>
      <c r="BI513" s="194">
        <f>IF(N513="nulová",J513,0)</f>
        <v>0</v>
      </c>
      <c r="BJ513" s="16" t="s">
        <v>143</v>
      </c>
      <c r="BK513" s="194">
        <f>ROUND(I513*H513,2)</f>
        <v>0</v>
      </c>
      <c r="BL513" s="16" t="s">
        <v>215</v>
      </c>
      <c r="BM513" s="193" t="s">
        <v>1028</v>
      </c>
    </row>
    <row r="514" spans="1:65" s="2" customFormat="1" ht="16.5" customHeight="1">
      <c r="A514" s="33"/>
      <c r="B514" s="34"/>
      <c r="C514" s="181" t="s">
        <v>1029</v>
      </c>
      <c r="D514" s="181" t="s">
        <v>138</v>
      </c>
      <c r="E514" s="182" t="s">
        <v>1030</v>
      </c>
      <c r="F514" s="183" t="s">
        <v>1031</v>
      </c>
      <c r="G514" s="184" t="s">
        <v>141</v>
      </c>
      <c r="H514" s="185">
        <v>76.41</v>
      </c>
      <c r="I514" s="186"/>
      <c r="J514" s="187">
        <f>ROUND(I514*H514,2)</f>
        <v>0</v>
      </c>
      <c r="K514" s="188"/>
      <c r="L514" s="38"/>
      <c r="M514" s="189" t="s">
        <v>1</v>
      </c>
      <c r="N514" s="190" t="s">
        <v>41</v>
      </c>
      <c r="O514" s="70"/>
      <c r="P514" s="191">
        <f>O514*H514</f>
        <v>0</v>
      </c>
      <c r="Q514" s="191">
        <v>0</v>
      </c>
      <c r="R514" s="191">
        <f>Q514*H514</f>
        <v>0</v>
      </c>
      <c r="S514" s="191">
        <v>5.94E-3</v>
      </c>
      <c r="T514" s="192">
        <f>S514*H514</f>
        <v>0.45387539999999998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93" t="s">
        <v>215</v>
      </c>
      <c r="AT514" s="193" t="s">
        <v>138</v>
      </c>
      <c r="AU514" s="193" t="s">
        <v>143</v>
      </c>
      <c r="AY514" s="16" t="s">
        <v>136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16" t="s">
        <v>143</v>
      </c>
      <c r="BK514" s="194">
        <f>ROUND(I514*H514,2)</f>
        <v>0</v>
      </c>
      <c r="BL514" s="16" t="s">
        <v>215</v>
      </c>
      <c r="BM514" s="193" t="s">
        <v>1032</v>
      </c>
    </row>
    <row r="515" spans="1:65" s="13" customFormat="1" ht="11.25">
      <c r="B515" s="195"/>
      <c r="C515" s="196"/>
      <c r="D515" s="197" t="s">
        <v>145</v>
      </c>
      <c r="E515" s="198" t="s">
        <v>1</v>
      </c>
      <c r="F515" s="199" t="s">
        <v>1033</v>
      </c>
      <c r="G515" s="196"/>
      <c r="H515" s="200">
        <v>41.55</v>
      </c>
      <c r="I515" s="201"/>
      <c r="J515" s="196"/>
      <c r="K515" s="196"/>
      <c r="L515" s="202"/>
      <c r="M515" s="203"/>
      <c r="N515" s="204"/>
      <c r="O515" s="204"/>
      <c r="P515" s="204"/>
      <c r="Q515" s="204"/>
      <c r="R515" s="204"/>
      <c r="S515" s="204"/>
      <c r="T515" s="205"/>
      <c r="AT515" s="206" t="s">
        <v>145</v>
      </c>
      <c r="AU515" s="206" t="s">
        <v>143</v>
      </c>
      <c r="AV515" s="13" t="s">
        <v>143</v>
      </c>
      <c r="AW515" s="13" t="s">
        <v>32</v>
      </c>
      <c r="AX515" s="13" t="s">
        <v>75</v>
      </c>
      <c r="AY515" s="206" t="s">
        <v>136</v>
      </c>
    </row>
    <row r="516" spans="1:65" s="13" customFormat="1" ht="11.25">
      <c r="B516" s="195"/>
      <c r="C516" s="196"/>
      <c r="D516" s="197" t="s">
        <v>145</v>
      </c>
      <c r="E516" s="198" t="s">
        <v>1</v>
      </c>
      <c r="F516" s="199" t="s">
        <v>1034</v>
      </c>
      <c r="G516" s="196"/>
      <c r="H516" s="200">
        <v>34.86</v>
      </c>
      <c r="I516" s="201"/>
      <c r="J516" s="196"/>
      <c r="K516" s="196"/>
      <c r="L516" s="202"/>
      <c r="M516" s="203"/>
      <c r="N516" s="204"/>
      <c r="O516" s="204"/>
      <c r="P516" s="204"/>
      <c r="Q516" s="204"/>
      <c r="R516" s="204"/>
      <c r="S516" s="204"/>
      <c r="T516" s="205"/>
      <c r="AT516" s="206" t="s">
        <v>145</v>
      </c>
      <c r="AU516" s="206" t="s">
        <v>143</v>
      </c>
      <c r="AV516" s="13" t="s">
        <v>143</v>
      </c>
      <c r="AW516" s="13" t="s">
        <v>32</v>
      </c>
      <c r="AX516" s="13" t="s">
        <v>75</v>
      </c>
      <c r="AY516" s="206" t="s">
        <v>136</v>
      </c>
    </row>
    <row r="517" spans="1:65" s="14" customFormat="1" ht="11.25">
      <c r="B517" s="218"/>
      <c r="C517" s="219"/>
      <c r="D517" s="197" t="s">
        <v>145</v>
      </c>
      <c r="E517" s="220" t="s">
        <v>1</v>
      </c>
      <c r="F517" s="221" t="s">
        <v>243</v>
      </c>
      <c r="G517" s="219"/>
      <c r="H517" s="222">
        <v>76.41</v>
      </c>
      <c r="I517" s="223"/>
      <c r="J517" s="219"/>
      <c r="K517" s="219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145</v>
      </c>
      <c r="AU517" s="228" t="s">
        <v>143</v>
      </c>
      <c r="AV517" s="14" t="s">
        <v>142</v>
      </c>
      <c r="AW517" s="14" t="s">
        <v>32</v>
      </c>
      <c r="AX517" s="14" t="s">
        <v>14</v>
      </c>
      <c r="AY517" s="228" t="s">
        <v>136</v>
      </c>
    </row>
    <row r="518" spans="1:65" s="2" customFormat="1" ht="16.5" customHeight="1">
      <c r="A518" s="33"/>
      <c r="B518" s="34"/>
      <c r="C518" s="181" t="s">
        <v>1035</v>
      </c>
      <c r="D518" s="181" t="s">
        <v>138</v>
      </c>
      <c r="E518" s="182" t="s">
        <v>1036</v>
      </c>
      <c r="F518" s="183" t="s">
        <v>1037</v>
      </c>
      <c r="G518" s="184" t="s">
        <v>246</v>
      </c>
      <c r="H518" s="185">
        <v>2</v>
      </c>
      <c r="I518" s="186"/>
      <c r="J518" s="187">
        <f>ROUND(I518*H518,2)</f>
        <v>0</v>
      </c>
      <c r="K518" s="188"/>
      <c r="L518" s="38"/>
      <c r="M518" s="189" t="s">
        <v>1</v>
      </c>
      <c r="N518" s="190" t="s">
        <v>41</v>
      </c>
      <c r="O518" s="70"/>
      <c r="P518" s="191">
        <f>O518*H518</f>
        <v>0</v>
      </c>
      <c r="Q518" s="191">
        <v>0</v>
      </c>
      <c r="R518" s="191">
        <f>Q518*H518</f>
        <v>0</v>
      </c>
      <c r="S518" s="191">
        <v>1.6999999999999999E-3</v>
      </c>
      <c r="T518" s="192">
        <f>S518*H518</f>
        <v>3.3999999999999998E-3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93" t="s">
        <v>215</v>
      </c>
      <c r="AT518" s="193" t="s">
        <v>138</v>
      </c>
      <c r="AU518" s="193" t="s">
        <v>143</v>
      </c>
      <c r="AY518" s="16" t="s">
        <v>136</v>
      </c>
      <c r="BE518" s="194">
        <f>IF(N518="základní",J518,0)</f>
        <v>0</v>
      </c>
      <c r="BF518" s="194">
        <f>IF(N518="snížená",J518,0)</f>
        <v>0</v>
      </c>
      <c r="BG518" s="194">
        <f>IF(N518="zákl. přenesená",J518,0)</f>
        <v>0</v>
      </c>
      <c r="BH518" s="194">
        <f>IF(N518="sníž. přenesená",J518,0)</f>
        <v>0</v>
      </c>
      <c r="BI518" s="194">
        <f>IF(N518="nulová",J518,0)</f>
        <v>0</v>
      </c>
      <c r="BJ518" s="16" t="s">
        <v>143</v>
      </c>
      <c r="BK518" s="194">
        <f>ROUND(I518*H518,2)</f>
        <v>0</v>
      </c>
      <c r="BL518" s="16" t="s">
        <v>215</v>
      </c>
      <c r="BM518" s="193" t="s">
        <v>1038</v>
      </c>
    </row>
    <row r="519" spans="1:65" s="2" customFormat="1" ht="16.5" customHeight="1">
      <c r="A519" s="33"/>
      <c r="B519" s="34"/>
      <c r="C519" s="181" t="s">
        <v>1039</v>
      </c>
      <c r="D519" s="181" t="s">
        <v>138</v>
      </c>
      <c r="E519" s="182" t="s">
        <v>1040</v>
      </c>
      <c r="F519" s="183" t="s">
        <v>1041</v>
      </c>
      <c r="G519" s="184" t="s">
        <v>246</v>
      </c>
      <c r="H519" s="185">
        <v>77.7</v>
      </c>
      <c r="I519" s="186"/>
      <c r="J519" s="187">
        <f>ROUND(I519*H519,2)</f>
        <v>0</v>
      </c>
      <c r="K519" s="188"/>
      <c r="L519" s="38"/>
      <c r="M519" s="189" t="s">
        <v>1</v>
      </c>
      <c r="N519" s="190" t="s">
        <v>41</v>
      </c>
      <c r="O519" s="70"/>
      <c r="P519" s="191">
        <f>O519*H519</f>
        <v>0</v>
      </c>
      <c r="Q519" s="191">
        <v>0</v>
      </c>
      <c r="R519" s="191">
        <f>Q519*H519</f>
        <v>0</v>
      </c>
      <c r="S519" s="191">
        <v>1.67E-3</v>
      </c>
      <c r="T519" s="192">
        <f>S519*H519</f>
        <v>0.12975900000000001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93" t="s">
        <v>215</v>
      </c>
      <c r="AT519" s="193" t="s">
        <v>138</v>
      </c>
      <c r="AU519" s="193" t="s">
        <v>143</v>
      </c>
      <c r="AY519" s="16" t="s">
        <v>136</v>
      </c>
      <c r="BE519" s="194">
        <f>IF(N519="základní",J519,0)</f>
        <v>0</v>
      </c>
      <c r="BF519" s="194">
        <f>IF(N519="snížená",J519,0)</f>
        <v>0</v>
      </c>
      <c r="BG519" s="194">
        <f>IF(N519="zákl. přenesená",J519,0)</f>
        <v>0</v>
      </c>
      <c r="BH519" s="194">
        <f>IF(N519="sníž. přenesená",J519,0)</f>
        <v>0</v>
      </c>
      <c r="BI519" s="194">
        <f>IF(N519="nulová",J519,0)</f>
        <v>0</v>
      </c>
      <c r="BJ519" s="16" t="s">
        <v>143</v>
      </c>
      <c r="BK519" s="194">
        <f>ROUND(I519*H519,2)</f>
        <v>0</v>
      </c>
      <c r="BL519" s="16" t="s">
        <v>215</v>
      </c>
      <c r="BM519" s="193" t="s">
        <v>1042</v>
      </c>
    </row>
    <row r="520" spans="1:65" s="13" customFormat="1" ht="11.25">
      <c r="B520" s="195"/>
      <c r="C520" s="196"/>
      <c r="D520" s="197" t="s">
        <v>145</v>
      </c>
      <c r="E520" s="198" t="s">
        <v>1</v>
      </c>
      <c r="F520" s="199" t="s">
        <v>1043</v>
      </c>
      <c r="G520" s="196"/>
      <c r="H520" s="200">
        <v>6.3</v>
      </c>
      <c r="I520" s="201"/>
      <c r="J520" s="196"/>
      <c r="K520" s="196"/>
      <c r="L520" s="202"/>
      <c r="M520" s="203"/>
      <c r="N520" s="204"/>
      <c r="O520" s="204"/>
      <c r="P520" s="204"/>
      <c r="Q520" s="204"/>
      <c r="R520" s="204"/>
      <c r="S520" s="204"/>
      <c r="T520" s="205"/>
      <c r="AT520" s="206" t="s">
        <v>145</v>
      </c>
      <c r="AU520" s="206" t="s">
        <v>143</v>
      </c>
      <c r="AV520" s="13" t="s">
        <v>143</v>
      </c>
      <c r="AW520" s="13" t="s">
        <v>32</v>
      </c>
      <c r="AX520" s="13" t="s">
        <v>75</v>
      </c>
      <c r="AY520" s="206" t="s">
        <v>136</v>
      </c>
    </row>
    <row r="521" spans="1:65" s="13" customFormat="1" ht="11.25">
      <c r="B521" s="195"/>
      <c r="C521" s="196"/>
      <c r="D521" s="197" t="s">
        <v>145</v>
      </c>
      <c r="E521" s="198" t="s">
        <v>1</v>
      </c>
      <c r="F521" s="199" t="s">
        <v>1044</v>
      </c>
      <c r="G521" s="196"/>
      <c r="H521" s="200">
        <v>71.400000000000006</v>
      </c>
      <c r="I521" s="201"/>
      <c r="J521" s="196"/>
      <c r="K521" s="196"/>
      <c r="L521" s="202"/>
      <c r="M521" s="203"/>
      <c r="N521" s="204"/>
      <c r="O521" s="204"/>
      <c r="P521" s="204"/>
      <c r="Q521" s="204"/>
      <c r="R521" s="204"/>
      <c r="S521" s="204"/>
      <c r="T521" s="205"/>
      <c r="AT521" s="206" t="s">
        <v>145</v>
      </c>
      <c r="AU521" s="206" t="s">
        <v>143</v>
      </c>
      <c r="AV521" s="13" t="s">
        <v>143</v>
      </c>
      <c r="AW521" s="13" t="s">
        <v>32</v>
      </c>
      <c r="AX521" s="13" t="s">
        <v>75</v>
      </c>
      <c r="AY521" s="206" t="s">
        <v>136</v>
      </c>
    </row>
    <row r="522" spans="1:65" s="14" customFormat="1" ht="11.25">
      <c r="B522" s="218"/>
      <c r="C522" s="219"/>
      <c r="D522" s="197" t="s">
        <v>145</v>
      </c>
      <c r="E522" s="220" t="s">
        <v>1</v>
      </c>
      <c r="F522" s="221" t="s">
        <v>243</v>
      </c>
      <c r="G522" s="219"/>
      <c r="H522" s="222">
        <v>77.7</v>
      </c>
      <c r="I522" s="223"/>
      <c r="J522" s="219"/>
      <c r="K522" s="219"/>
      <c r="L522" s="224"/>
      <c r="M522" s="225"/>
      <c r="N522" s="226"/>
      <c r="O522" s="226"/>
      <c r="P522" s="226"/>
      <c r="Q522" s="226"/>
      <c r="R522" s="226"/>
      <c r="S522" s="226"/>
      <c r="T522" s="227"/>
      <c r="AT522" s="228" t="s">
        <v>145</v>
      </c>
      <c r="AU522" s="228" t="s">
        <v>143</v>
      </c>
      <c r="AV522" s="14" t="s">
        <v>142</v>
      </c>
      <c r="AW522" s="14" t="s">
        <v>32</v>
      </c>
      <c r="AX522" s="14" t="s">
        <v>14</v>
      </c>
      <c r="AY522" s="228" t="s">
        <v>136</v>
      </c>
    </row>
    <row r="523" spans="1:65" s="2" customFormat="1" ht="21.75" customHeight="1">
      <c r="A523" s="33"/>
      <c r="B523" s="34"/>
      <c r="C523" s="181" t="s">
        <v>1045</v>
      </c>
      <c r="D523" s="181" t="s">
        <v>138</v>
      </c>
      <c r="E523" s="182" t="s">
        <v>1046</v>
      </c>
      <c r="F523" s="183" t="s">
        <v>1047</v>
      </c>
      <c r="G523" s="184" t="s">
        <v>246</v>
      </c>
      <c r="H523" s="185">
        <v>12</v>
      </c>
      <c r="I523" s="186"/>
      <c r="J523" s="187">
        <f>ROUND(I523*H523,2)</f>
        <v>0</v>
      </c>
      <c r="K523" s="188"/>
      <c r="L523" s="38"/>
      <c r="M523" s="189" t="s">
        <v>1</v>
      </c>
      <c r="N523" s="190" t="s">
        <v>41</v>
      </c>
      <c r="O523" s="70"/>
      <c r="P523" s="191">
        <f>O523*H523</f>
        <v>0</v>
      </c>
      <c r="Q523" s="191">
        <v>0</v>
      </c>
      <c r="R523" s="191">
        <f>Q523*H523</f>
        <v>0</v>
      </c>
      <c r="S523" s="191">
        <v>2.2300000000000002E-3</v>
      </c>
      <c r="T523" s="192">
        <f>S523*H523</f>
        <v>2.6760000000000003E-2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93" t="s">
        <v>215</v>
      </c>
      <c r="AT523" s="193" t="s">
        <v>138</v>
      </c>
      <c r="AU523" s="193" t="s">
        <v>143</v>
      </c>
      <c r="AY523" s="16" t="s">
        <v>136</v>
      </c>
      <c r="BE523" s="194">
        <f>IF(N523="základní",J523,0)</f>
        <v>0</v>
      </c>
      <c r="BF523" s="194">
        <f>IF(N523="snížená",J523,0)</f>
        <v>0</v>
      </c>
      <c r="BG523" s="194">
        <f>IF(N523="zákl. přenesená",J523,0)</f>
        <v>0</v>
      </c>
      <c r="BH523" s="194">
        <f>IF(N523="sníž. přenesená",J523,0)</f>
        <v>0</v>
      </c>
      <c r="BI523" s="194">
        <f>IF(N523="nulová",J523,0)</f>
        <v>0</v>
      </c>
      <c r="BJ523" s="16" t="s">
        <v>143</v>
      </c>
      <c r="BK523" s="194">
        <f>ROUND(I523*H523,2)</f>
        <v>0</v>
      </c>
      <c r="BL523" s="16" t="s">
        <v>215</v>
      </c>
      <c r="BM523" s="193" t="s">
        <v>1048</v>
      </c>
    </row>
    <row r="524" spans="1:65" s="13" customFormat="1" ht="11.25">
      <c r="B524" s="195"/>
      <c r="C524" s="196"/>
      <c r="D524" s="197" t="s">
        <v>145</v>
      </c>
      <c r="E524" s="198" t="s">
        <v>1</v>
      </c>
      <c r="F524" s="199" t="s">
        <v>717</v>
      </c>
      <c r="G524" s="196"/>
      <c r="H524" s="200">
        <v>12</v>
      </c>
      <c r="I524" s="201"/>
      <c r="J524" s="196"/>
      <c r="K524" s="196"/>
      <c r="L524" s="202"/>
      <c r="M524" s="203"/>
      <c r="N524" s="204"/>
      <c r="O524" s="204"/>
      <c r="P524" s="204"/>
      <c r="Q524" s="204"/>
      <c r="R524" s="204"/>
      <c r="S524" s="204"/>
      <c r="T524" s="205"/>
      <c r="AT524" s="206" t="s">
        <v>145</v>
      </c>
      <c r="AU524" s="206" t="s">
        <v>143</v>
      </c>
      <c r="AV524" s="13" t="s">
        <v>143</v>
      </c>
      <c r="AW524" s="13" t="s">
        <v>32</v>
      </c>
      <c r="AX524" s="13" t="s">
        <v>14</v>
      </c>
      <c r="AY524" s="206" t="s">
        <v>136</v>
      </c>
    </row>
    <row r="525" spans="1:65" s="2" customFormat="1" ht="16.5" customHeight="1">
      <c r="A525" s="33"/>
      <c r="B525" s="34"/>
      <c r="C525" s="181" t="s">
        <v>1049</v>
      </c>
      <c r="D525" s="181" t="s">
        <v>138</v>
      </c>
      <c r="E525" s="182" t="s">
        <v>1050</v>
      </c>
      <c r="F525" s="183" t="s">
        <v>1051</v>
      </c>
      <c r="G525" s="184" t="s">
        <v>246</v>
      </c>
      <c r="H525" s="185">
        <v>41</v>
      </c>
      <c r="I525" s="186"/>
      <c r="J525" s="187">
        <f>ROUND(I525*H525,2)</f>
        <v>0</v>
      </c>
      <c r="K525" s="188"/>
      <c r="L525" s="38"/>
      <c r="M525" s="189" t="s">
        <v>1</v>
      </c>
      <c r="N525" s="190" t="s">
        <v>41</v>
      </c>
      <c r="O525" s="70"/>
      <c r="P525" s="191">
        <f>O525*H525</f>
        <v>0</v>
      </c>
      <c r="Q525" s="191">
        <v>0</v>
      </c>
      <c r="R525" s="191">
        <f>Q525*H525</f>
        <v>0</v>
      </c>
      <c r="S525" s="191">
        <v>2.5999999999999999E-3</v>
      </c>
      <c r="T525" s="192">
        <f>S525*H525</f>
        <v>0.1066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193" t="s">
        <v>215</v>
      </c>
      <c r="AT525" s="193" t="s">
        <v>138</v>
      </c>
      <c r="AU525" s="193" t="s">
        <v>143</v>
      </c>
      <c r="AY525" s="16" t="s">
        <v>136</v>
      </c>
      <c r="BE525" s="194">
        <f>IF(N525="základní",J525,0)</f>
        <v>0</v>
      </c>
      <c r="BF525" s="194">
        <f>IF(N525="snížená",J525,0)</f>
        <v>0</v>
      </c>
      <c r="BG525" s="194">
        <f>IF(N525="zákl. přenesená",J525,0)</f>
        <v>0</v>
      </c>
      <c r="BH525" s="194">
        <f>IF(N525="sníž. přenesená",J525,0)</f>
        <v>0</v>
      </c>
      <c r="BI525" s="194">
        <f>IF(N525="nulová",J525,0)</f>
        <v>0</v>
      </c>
      <c r="BJ525" s="16" t="s">
        <v>143</v>
      </c>
      <c r="BK525" s="194">
        <f>ROUND(I525*H525,2)</f>
        <v>0</v>
      </c>
      <c r="BL525" s="16" t="s">
        <v>215</v>
      </c>
      <c r="BM525" s="193" t="s">
        <v>1052</v>
      </c>
    </row>
    <row r="526" spans="1:65" s="2" customFormat="1" ht="16.5" customHeight="1">
      <c r="A526" s="33"/>
      <c r="B526" s="34"/>
      <c r="C526" s="181" t="s">
        <v>1053</v>
      </c>
      <c r="D526" s="181" t="s">
        <v>138</v>
      </c>
      <c r="E526" s="182" t="s">
        <v>1054</v>
      </c>
      <c r="F526" s="183" t="s">
        <v>1055</v>
      </c>
      <c r="G526" s="184" t="s">
        <v>246</v>
      </c>
      <c r="H526" s="185">
        <v>26.3</v>
      </c>
      <c r="I526" s="186"/>
      <c r="J526" s="187">
        <f>ROUND(I526*H526,2)</f>
        <v>0</v>
      </c>
      <c r="K526" s="188"/>
      <c r="L526" s="38"/>
      <c r="M526" s="189" t="s">
        <v>1</v>
      </c>
      <c r="N526" s="190" t="s">
        <v>41</v>
      </c>
      <c r="O526" s="70"/>
      <c r="P526" s="191">
        <f>O526*H526</f>
        <v>0</v>
      </c>
      <c r="Q526" s="191">
        <v>0</v>
      </c>
      <c r="R526" s="191">
        <f>Q526*H526</f>
        <v>0</v>
      </c>
      <c r="S526" s="191">
        <v>3.9399999999999999E-3</v>
      </c>
      <c r="T526" s="192">
        <f>S526*H526</f>
        <v>0.10362200000000001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93" t="s">
        <v>215</v>
      </c>
      <c r="AT526" s="193" t="s">
        <v>138</v>
      </c>
      <c r="AU526" s="193" t="s">
        <v>143</v>
      </c>
      <c r="AY526" s="16" t="s">
        <v>136</v>
      </c>
      <c r="BE526" s="194">
        <f>IF(N526="základní",J526,0)</f>
        <v>0</v>
      </c>
      <c r="BF526" s="194">
        <f>IF(N526="snížená",J526,0)</f>
        <v>0</v>
      </c>
      <c r="BG526" s="194">
        <f>IF(N526="zákl. přenesená",J526,0)</f>
        <v>0</v>
      </c>
      <c r="BH526" s="194">
        <f>IF(N526="sníž. přenesená",J526,0)</f>
        <v>0</v>
      </c>
      <c r="BI526" s="194">
        <f>IF(N526="nulová",J526,0)</f>
        <v>0</v>
      </c>
      <c r="BJ526" s="16" t="s">
        <v>143</v>
      </c>
      <c r="BK526" s="194">
        <f>ROUND(I526*H526,2)</f>
        <v>0</v>
      </c>
      <c r="BL526" s="16" t="s">
        <v>215</v>
      </c>
      <c r="BM526" s="193" t="s">
        <v>1056</v>
      </c>
    </row>
    <row r="527" spans="1:65" s="2" customFormat="1" ht="33" customHeight="1">
      <c r="A527" s="33"/>
      <c r="B527" s="34"/>
      <c r="C527" s="181" t="s">
        <v>1057</v>
      </c>
      <c r="D527" s="181" t="s">
        <v>138</v>
      </c>
      <c r="E527" s="182" t="s">
        <v>1058</v>
      </c>
      <c r="F527" s="183" t="s">
        <v>1059</v>
      </c>
      <c r="G527" s="184" t="s">
        <v>141</v>
      </c>
      <c r="H527" s="185">
        <v>1.6</v>
      </c>
      <c r="I527" s="186"/>
      <c r="J527" s="187">
        <f>ROUND(I527*H527,2)</f>
        <v>0</v>
      </c>
      <c r="K527" s="188"/>
      <c r="L527" s="38"/>
      <c r="M527" s="189" t="s">
        <v>1</v>
      </c>
      <c r="N527" s="190" t="s">
        <v>41</v>
      </c>
      <c r="O527" s="70"/>
      <c r="P527" s="191">
        <f>O527*H527</f>
        <v>0</v>
      </c>
      <c r="Q527" s="191">
        <v>6.6100000000000004E-3</v>
      </c>
      <c r="R527" s="191">
        <f>Q527*H527</f>
        <v>1.0576000000000002E-2</v>
      </c>
      <c r="S527" s="191">
        <v>0</v>
      </c>
      <c r="T527" s="192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93" t="s">
        <v>215</v>
      </c>
      <c r="AT527" s="193" t="s">
        <v>138</v>
      </c>
      <c r="AU527" s="193" t="s">
        <v>143</v>
      </c>
      <c r="AY527" s="16" t="s">
        <v>136</v>
      </c>
      <c r="BE527" s="194">
        <f>IF(N527="základní",J527,0)</f>
        <v>0</v>
      </c>
      <c r="BF527" s="194">
        <f>IF(N527="snížená",J527,0)</f>
        <v>0</v>
      </c>
      <c r="BG527" s="194">
        <f>IF(N527="zákl. přenesená",J527,0)</f>
        <v>0</v>
      </c>
      <c r="BH527" s="194">
        <f>IF(N527="sníž. přenesená",J527,0)</f>
        <v>0</v>
      </c>
      <c r="BI527" s="194">
        <f>IF(N527="nulová",J527,0)</f>
        <v>0</v>
      </c>
      <c r="BJ527" s="16" t="s">
        <v>143</v>
      </c>
      <c r="BK527" s="194">
        <f>ROUND(I527*H527,2)</f>
        <v>0</v>
      </c>
      <c r="BL527" s="16" t="s">
        <v>215</v>
      </c>
      <c r="BM527" s="193" t="s">
        <v>1060</v>
      </c>
    </row>
    <row r="528" spans="1:65" s="2" customFormat="1" ht="24.2" customHeight="1">
      <c r="A528" s="33"/>
      <c r="B528" s="34"/>
      <c r="C528" s="181" t="s">
        <v>1061</v>
      </c>
      <c r="D528" s="181" t="s">
        <v>138</v>
      </c>
      <c r="E528" s="182" t="s">
        <v>1062</v>
      </c>
      <c r="F528" s="183" t="s">
        <v>1063</v>
      </c>
      <c r="G528" s="184" t="s">
        <v>141</v>
      </c>
      <c r="H528" s="185">
        <v>74.81</v>
      </c>
      <c r="I528" s="186"/>
      <c r="J528" s="187">
        <f>ROUND(I528*H528,2)</f>
        <v>0</v>
      </c>
      <c r="K528" s="188"/>
      <c r="L528" s="38"/>
      <c r="M528" s="189" t="s">
        <v>1</v>
      </c>
      <c r="N528" s="190" t="s">
        <v>41</v>
      </c>
      <c r="O528" s="70"/>
      <c r="P528" s="191">
        <f>O528*H528</f>
        <v>0</v>
      </c>
      <c r="Q528" s="191">
        <v>2.66E-3</v>
      </c>
      <c r="R528" s="191">
        <f>Q528*H528</f>
        <v>0.19899460000000002</v>
      </c>
      <c r="S528" s="191">
        <v>0</v>
      </c>
      <c r="T528" s="192">
        <f>S528*H528</f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193" t="s">
        <v>215</v>
      </c>
      <c r="AT528" s="193" t="s">
        <v>138</v>
      </c>
      <c r="AU528" s="193" t="s">
        <v>143</v>
      </c>
      <c r="AY528" s="16" t="s">
        <v>136</v>
      </c>
      <c r="BE528" s="194">
        <f>IF(N528="základní",J528,0)</f>
        <v>0</v>
      </c>
      <c r="BF528" s="194">
        <f>IF(N528="snížená",J528,0)</f>
        <v>0</v>
      </c>
      <c r="BG528" s="194">
        <f>IF(N528="zákl. přenesená",J528,0)</f>
        <v>0</v>
      </c>
      <c r="BH528" s="194">
        <f>IF(N528="sníž. přenesená",J528,0)</f>
        <v>0</v>
      </c>
      <c r="BI528" s="194">
        <f>IF(N528="nulová",J528,0)</f>
        <v>0</v>
      </c>
      <c r="BJ528" s="16" t="s">
        <v>143</v>
      </c>
      <c r="BK528" s="194">
        <f>ROUND(I528*H528,2)</f>
        <v>0</v>
      </c>
      <c r="BL528" s="16" t="s">
        <v>215</v>
      </c>
      <c r="BM528" s="193" t="s">
        <v>1064</v>
      </c>
    </row>
    <row r="529" spans="1:65" s="13" customFormat="1" ht="11.25">
      <c r="B529" s="195"/>
      <c r="C529" s="196"/>
      <c r="D529" s="197" t="s">
        <v>145</v>
      </c>
      <c r="E529" s="198" t="s">
        <v>1</v>
      </c>
      <c r="F529" s="199" t="s">
        <v>1065</v>
      </c>
      <c r="G529" s="196"/>
      <c r="H529" s="200">
        <v>74.81</v>
      </c>
      <c r="I529" s="201"/>
      <c r="J529" s="196"/>
      <c r="K529" s="196"/>
      <c r="L529" s="202"/>
      <c r="M529" s="203"/>
      <c r="N529" s="204"/>
      <c r="O529" s="204"/>
      <c r="P529" s="204"/>
      <c r="Q529" s="204"/>
      <c r="R529" s="204"/>
      <c r="S529" s="204"/>
      <c r="T529" s="205"/>
      <c r="AT529" s="206" t="s">
        <v>145</v>
      </c>
      <c r="AU529" s="206" t="s">
        <v>143</v>
      </c>
      <c r="AV529" s="13" t="s">
        <v>143</v>
      </c>
      <c r="AW529" s="13" t="s">
        <v>32</v>
      </c>
      <c r="AX529" s="13" t="s">
        <v>14</v>
      </c>
      <c r="AY529" s="206" t="s">
        <v>136</v>
      </c>
    </row>
    <row r="530" spans="1:65" s="2" customFormat="1" ht="24.2" customHeight="1">
      <c r="A530" s="33"/>
      <c r="B530" s="34"/>
      <c r="C530" s="181" t="s">
        <v>1066</v>
      </c>
      <c r="D530" s="181" t="s">
        <v>138</v>
      </c>
      <c r="E530" s="182" t="s">
        <v>1067</v>
      </c>
      <c r="F530" s="183" t="s">
        <v>1068</v>
      </c>
      <c r="G530" s="184" t="s">
        <v>246</v>
      </c>
      <c r="H530" s="185">
        <v>1.4</v>
      </c>
      <c r="I530" s="186"/>
      <c r="J530" s="187">
        <f>ROUND(I530*H530,2)</f>
        <v>0</v>
      </c>
      <c r="K530" s="188"/>
      <c r="L530" s="38"/>
      <c r="M530" s="189" t="s">
        <v>1</v>
      </c>
      <c r="N530" s="190" t="s">
        <v>41</v>
      </c>
      <c r="O530" s="70"/>
      <c r="P530" s="191">
        <f>O530*H530</f>
        <v>0</v>
      </c>
      <c r="Q530" s="191">
        <v>1.58E-3</v>
      </c>
      <c r="R530" s="191">
        <f>Q530*H530</f>
        <v>2.212E-3</v>
      </c>
      <c r="S530" s="191">
        <v>0</v>
      </c>
      <c r="T530" s="192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3" t="s">
        <v>215</v>
      </c>
      <c r="AT530" s="193" t="s">
        <v>138</v>
      </c>
      <c r="AU530" s="193" t="s">
        <v>143</v>
      </c>
      <c r="AY530" s="16" t="s">
        <v>136</v>
      </c>
      <c r="BE530" s="194">
        <f>IF(N530="základní",J530,0)</f>
        <v>0</v>
      </c>
      <c r="BF530" s="194">
        <f>IF(N530="snížená",J530,0)</f>
        <v>0</v>
      </c>
      <c r="BG530" s="194">
        <f>IF(N530="zákl. přenesená",J530,0)</f>
        <v>0</v>
      </c>
      <c r="BH530" s="194">
        <f>IF(N530="sníž. přenesená",J530,0)</f>
        <v>0</v>
      </c>
      <c r="BI530" s="194">
        <f>IF(N530="nulová",J530,0)</f>
        <v>0</v>
      </c>
      <c r="BJ530" s="16" t="s">
        <v>143</v>
      </c>
      <c r="BK530" s="194">
        <f>ROUND(I530*H530,2)</f>
        <v>0</v>
      </c>
      <c r="BL530" s="16" t="s">
        <v>215</v>
      </c>
      <c r="BM530" s="193" t="s">
        <v>1069</v>
      </c>
    </row>
    <row r="531" spans="1:65" s="2" customFormat="1" ht="24.2" customHeight="1">
      <c r="A531" s="33"/>
      <c r="B531" s="34"/>
      <c r="C531" s="181" t="s">
        <v>1070</v>
      </c>
      <c r="D531" s="181" t="s">
        <v>138</v>
      </c>
      <c r="E531" s="182" t="s">
        <v>1071</v>
      </c>
      <c r="F531" s="183" t="s">
        <v>1072</v>
      </c>
      <c r="G531" s="184" t="s">
        <v>246</v>
      </c>
      <c r="H531" s="185">
        <v>2.6</v>
      </c>
      <c r="I531" s="186"/>
      <c r="J531" s="187">
        <f>ROUND(I531*H531,2)</f>
        <v>0</v>
      </c>
      <c r="K531" s="188"/>
      <c r="L531" s="38"/>
      <c r="M531" s="189" t="s">
        <v>1</v>
      </c>
      <c r="N531" s="190" t="s">
        <v>41</v>
      </c>
      <c r="O531" s="70"/>
      <c r="P531" s="191">
        <f>O531*H531</f>
        <v>0</v>
      </c>
      <c r="Q531" s="191">
        <v>2.2799999999999999E-3</v>
      </c>
      <c r="R531" s="191">
        <f>Q531*H531</f>
        <v>5.9280000000000001E-3</v>
      </c>
      <c r="S531" s="191">
        <v>0</v>
      </c>
      <c r="T531" s="192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93" t="s">
        <v>215</v>
      </c>
      <c r="AT531" s="193" t="s">
        <v>138</v>
      </c>
      <c r="AU531" s="193" t="s">
        <v>143</v>
      </c>
      <c r="AY531" s="16" t="s">
        <v>136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16" t="s">
        <v>143</v>
      </c>
      <c r="BK531" s="194">
        <f>ROUND(I531*H531,2)</f>
        <v>0</v>
      </c>
      <c r="BL531" s="16" t="s">
        <v>215</v>
      </c>
      <c r="BM531" s="193" t="s">
        <v>1073</v>
      </c>
    </row>
    <row r="532" spans="1:65" s="2" customFormat="1" ht="24.2" customHeight="1">
      <c r="A532" s="33"/>
      <c r="B532" s="34"/>
      <c r="C532" s="181" t="s">
        <v>1074</v>
      </c>
      <c r="D532" s="181" t="s">
        <v>138</v>
      </c>
      <c r="E532" s="182" t="s">
        <v>1075</v>
      </c>
      <c r="F532" s="183" t="s">
        <v>1076</v>
      </c>
      <c r="G532" s="184" t="s">
        <v>246</v>
      </c>
      <c r="H532" s="185">
        <v>79.75</v>
      </c>
      <c r="I532" s="186"/>
      <c r="J532" s="187">
        <f>ROUND(I532*H532,2)</f>
        <v>0</v>
      </c>
      <c r="K532" s="188"/>
      <c r="L532" s="38"/>
      <c r="M532" s="189" t="s">
        <v>1</v>
      </c>
      <c r="N532" s="190" t="s">
        <v>41</v>
      </c>
      <c r="O532" s="70"/>
      <c r="P532" s="191">
        <f>O532*H532</f>
        <v>0</v>
      </c>
      <c r="Q532" s="191">
        <v>4.2900000000000004E-3</v>
      </c>
      <c r="R532" s="191">
        <f>Q532*H532</f>
        <v>0.34212750000000003</v>
      </c>
      <c r="S532" s="191">
        <v>0</v>
      </c>
      <c r="T532" s="192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93" t="s">
        <v>215</v>
      </c>
      <c r="AT532" s="193" t="s">
        <v>138</v>
      </c>
      <c r="AU532" s="193" t="s">
        <v>143</v>
      </c>
      <c r="AY532" s="16" t="s">
        <v>136</v>
      </c>
      <c r="BE532" s="194">
        <f>IF(N532="základní",J532,0)</f>
        <v>0</v>
      </c>
      <c r="BF532" s="194">
        <f>IF(N532="snížená",J532,0)</f>
        <v>0</v>
      </c>
      <c r="BG532" s="194">
        <f>IF(N532="zákl. přenesená",J532,0)</f>
        <v>0</v>
      </c>
      <c r="BH532" s="194">
        <f>IF(N532="sníž. přenesená",J532,0)</f>
        <v>0</v>
      </c>
      <c r="BI532" s="194">
        <f>IF(N532="nulová",J532,0)</f>
        <v>0</v>
      </c>
      <c r="BJ532" s="16" t="s">
        <v>143</v>
      </c>
      <c r="BK532" s="194">
        <f>ROUND(I532*H532,2)</f>
        <v>0</v>
      </c>
      <c r="BL532" s="16" t="s">
        <v>215</v>
      </c>
      <c r="BM532" s="193" t="s">
        <v>1077</v>
      </c>
    </row>
    <row r="533" spans="1:65" s="13" customFormat="1" ht="11.25">
      <c r="B533" s="195"/>
      <c r="C533" s="196"/>
      <c r="D533" s="197" t="s">
        <v>145</v>
      </c>
      <c r="E533" s="198" t="s">
        <v>1</v>
      </c>
      <c r="F533" s="199" t="s">
        <v>1078</v>
      </c>
      <c r="G533" s="196"/>
      <c r="H533" s="200">
        <v>79.75</v>
      </c>
      <c r="I533" s="201"/>
      <c r="J533" s="196"/>
      <c r="K533" s="196"/>
      <c r="L533" s="202"/>
      <c r="M533" s="203"/>
      <c r="N533" s="204"/>
      <c r="O533" s="204"/>
      <c r="P533" s="204"/>
      <c r="Q533" s="204"/>
      <c r="R533" s="204"/>
      <c r="S533" s="204"/>
      <c r="T533" s="205"/>
      <c r="AT533" s="206" t="s">
        <v>145</v>
      </c>
      <c r="AU533" s="206" t="s">
        <v>143</v>
      </c>
      <c r="AV533" s="13" t="s">
        <v>143</v>
      </c>
      <c r="AW533" s="13" t="s">
        <v>32</v>
      </c>
      <c r="AX533" s="13" t="s">
        <v>14</v>
      </c>
      <c r="AY533" s="206" t="s">
        <v>136</v>
      </c>
    </row>
    <row r="534" spans="1:65" s="2" customFormat="1" ht="33" customHeight="1">
      <c r="A534" s="33"/>
      <c r="B534" s="34"/>
      <c r="C534" s="181" t="s">
        <v>1079</v>
      </c>
      <c r="D534" s="181" t="s">
        <v>138</v>
      </c>
      <c r="E534" s="182" t="s">
        <v>1080</v>
      </c>
      <c r="F534" s="183" t="s">
        <v>1081</v>
      </c>
      <c r="G534" s="184" t="s">
        <v>209</v>
      </c>
      <c r="H534" s="185">
        <v>61</v>
      </c>
      <c r="I534" s="186"/>
      <c r="J534" s="187">
        <f>ROUND(I534*H534,2)</f>
        <v>0</v>
      </c>
      <c r="K534" s="188"/>
      <c r="L534" s="38"/>
      <c r="M534" s="189" t="s">
        <v>1</v>
      </c>
      <c r="N534" s="190" t="s">
        <v>41</v>
      </c>
      <c r="O534" s="70"/>
      <c r="P534" s="191">
        <f>O534*H534</f>
        <v>0</v>
      </c>
      <c r="Q534" s="191">
        <v>0</v>
      </c>
      <c r="R534" s="191">
        <f>Q534*H534</f>
        <v>0</v>
      </c>
      <c r="S534" s="191">
        <v>0</v>
      </c>
      <c r="T534" s="192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93" t="s">
        <v>215</v>
      </c>
      <c r="AT534" s="193" t="s">
        <v>138</v>
      </c>
      <c r="AU534" s="193" t="s">
        <v>143</v>
      </c>
      <c r="AY534" s="16" t="s">
        <v>136</v>
      </c>
      <c r="BE534" s="194">
        <f>IF(N534="základní",J534,0)</f>
        <v>0</v>
      </c>
      <c r="BF534" s="194">
        <f>IF(N534="snížená",J534,0)</f>
        <v>0</v>
      </c>
      <c r="BG534" s="194">
        <f>IF(N534="zákl. přenesená",J534,0)</f>
        <v>0</v>
      </c>
      <c r="BH534" s="194">
        <f>IF(N534="sníž. přenesená",J534,0)</f>
        <v>0</v>
      </c>
      <c r="BI534" s="194">
        <f>IF(N534="nulová",J534,0)</f>
        <v>0</v>
      </c>
      <c r="BJ534" s="16" t="s">
        <v>143</v>
      </c>
      <c r="BK534" s="194">
        <f>ROUND(I534*H534,2)</f>
        <v>0</v>
      </c>
      <c r="BL534" s="16" t="s">
        <v>215</v>
      </c>
      <c r="BM534" s="193" t="s">
        <v>1082</v>
      </c>
    </row>
    <row r="535" spans="1:65" s="13" customFormat="1" ht="11.25">
      <c r="B535" s="195"/>
      <c r="C535" s="196"/>
      <c r="D535" s="197" t="s">
        <v>145</v>
      </c>
      <c r="E535" s="198" t="s">
        <v>1</v>
      </c>
      <c r="F535" s="199" t="s">
        <v>1083</v>
      </c>
      <c r="G535" s="196"/>
      <c r="H535" s="200">
        <v>61</v>
      </c>
      <c r="I535" s="201"/>
      <c r="J535" s="196"/>
      <c r="K535" s="196"/>
      <c r="L535" s="202"/>
      <c r="M535" s="203"/>
      <c r="N535" s="204"/>
      <c r="O535" s="204"/>
      <c r="P535" s="204"/>
      <c r="Q535" s="204"/>
      <c r="R535" s="204"/>
      <c r="S535" s="204"/>
      <c r="T535" s="205"/>
      <c r="AT535" s="206" t="s">
        <v>145</v>
      </c>
      <c r="AU535" s="206" t="s">
        <v>143</v>
      </c>
      <c r="AV535" s="13" t="s">
        <v>143</v>
      </c>
      <c r="AW535" s="13" t="s">
        <v>32</v>
      </c>
      <c r="AX535" s="13" t="s">
        <v>14</v>
      </c>
      <c r="AY535" s="206" t="s">
        <v>136</v>
      </c>
    </row>
    <row r="536" spans="1:65" s="2" customFormat="1" ht="24.2" customHeight="1">
      <c r="A536" s="33"/>
      <c r="B536" s="34"/>
      <c r="C536" s="181" t="s">
        <v>1084</v>
      </c>
      <c r="D536" s="181" t="s">
        <v>138</v>
      </c>
      <c r="E536" s="182" t="s">
        <v>1085</v>
      </c>
      <c r="F536" s="183" t="s">
        <v>1086</v>
      </c>
      <c r="G536" s="184" t="s">
        <v>209</v>
      </c>
      <c r="H536" s="185">
        <v>1</v>
      </c>
      <c r="I536" s="186"/>
      <c r="J536" s="187">
        <f>ROUND(I536*H536,2)</f>
        <v>0</v>
      </c>
      <c r="K536" s="188"/>
      <c r="L536" s="38"/>
      <c r="M536" s="189" t="s">
        <v>1</v>
      </c>
      <c r="N536" s="190" t="s">
        <v>41</v>
      </c>
      <c r="O536" s="70"/>
      <c r="P536" s="191">
        <f>O536*H536</f>
        <v>0</v>
      </c>
      <c r="Q536" s="191">
        <v>8.7100000000000007E-3</v>
      </c>
      <c r="R536" s="191">
        <f>Q536*H536</f>
        <v>8.7100000000000007E-3</v>
      </c>
      <c r="S536" s="191">
        <v>0</v>
      </c>
      <c r="T536" s="19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93" t="s">
        <v>215</v>
      </c>
      <c r="AT536" s="193" t="s">
        <v>138</v>
      </c>
      <c r="AU536" s="193" t="s">
        <v>143</v>
      </c>
      <c r="AY536" s="16" t="s">
        <v>136</v>
      </c>
      <c r="BE536" s="194">
        <f>IF(N536="základní",J536,0)</f>
        <v>0</v>
      </c>
      <c r="BF536" s="194">
        <f>IF(N536="snížená",J536,0)</f>
        <v>0</v>
      </c>
      <c r="BG536" s="194">
        <f>IF(N536="zákl. přenesená",J536,0)</f>
        <v>0</v>
      </c>
      <c r="BH536" s="194">
        <f>IF(N536="sníž. přenesená",J536,0)</f>
        <v>0</v>
      </c>
      <c r="BI536" s="194">
        <f>IF(N536="nulová",J536,0)</f>
        <v>0</v>
      </c>
      <c r="BJ536" s="16" t="s">
        <v>143</v>
      </c>
      <c r="BK536" s="194">
        <f>ROUND(I536*H536,2)</f>
        <v>0</v>
      </c>
      <c r="BL536" s="16" t="s">
        <v>215</v>
      </c>
      <c r="BM536" s="193" t="s">
        <v>1087</v>
      </c>
    </row>
    <row r="537" spans="1:65" s="2" customFormat="1" ht="33" customHeight="1">
      <c r="A537" s="33"/>
      <c r="B537" s="34"/>
      <c r="C537" s="181" t="s">
        <v>1088</v>
      </c>
      <c r="D537" s="181" t="s">
        <v>138</v>
      </c>
      <c r="E537" s="182" t="s">
        <v>1089</v>
      </c>
      <c r="F537" s="183" t="s">
        <v>1090</v>
      </c>
      <c r="G537" s="184" t="s">
        <v>246</v>
      </c>
      <c r="H537" s="185">
        <v>17</v>
      </c>
      <c r="I537" s="186"/>
      <c r="J537" s="187">
        <f>ROUND(I537*H537,2)</f>
        <v>0</v>
      </c>
      <c r="K537" s="188"/>
      <c r="L537" s="38"/>
      <c r="M537" s="189" t="s">
        <v>1</v>
      </c>
      <c r="N537" s="190" t="s">
        <v>41</v>
      </c>
      <c r="O537" s="70"/>
      <c r="P537" s="191">
        <f>O537*H537</f>
        <v>0</v>
      </c>
      <c r="Q537" s="191">
        <v>2.2000000000000001E-3</v>
      </c>
      <c r="R537" s="191">
        <f>Q537*H537</f>
        <v>3.7400000000000003E-2</v>
      </c>
      <c r="S537" s="191">
        <v>0</v>
      </c>
      <c r="T537" s="192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93" t="s">
        <v>215</v>
      </c>
      <c r="AT537" s="193" t="s">
        <v>138</v>
      </c>
      <c r="AU537" s="193" t="s">
        <v>143</v>
      </c>
      <c r="AY537" s="16" t="s">
        <v>136</v>
      </c>
      <c r="BE537" s="194">
        <f>IF(N537="základní",J537,0)</f>
        <v>0</v>
      </c>
      <c r="BF537" s="194">
        <f>IF(N537="snížená",J537,0)</f>
        <v>0</v>
      </c>
      <c r="BG537" s="194">
        <f>IF(N537="zákl. přenesená",J537,0)</f>
        <v>0</v>
      </c>
      <c r="BH537" s="194">
        <f>IF(N537="sníž. přenesená",J537,0)</f>
        <v>0</v>
      </c>
      <c r="BI537" s="194">
        <f>IF(N537="nulová",J537,0)</f>
        <v>0</v>
      </c>
      <c r="BJ537" s="16" t="s">
        <v>143</v>
      </c>
      <c r="BK537" s="194">
        <f>ROUND(I537*H537,2)</f>
        <v>0</v>
      </c>
      <c r="BL537" s="16" t="s">
        <v>215</v>
      </c>
      <c r="BM537" s="193" t="s">
        <v>1091</v>
      </c>
    </row>
    <row r="538" spans="1:65" s="13" customFormat="1" ht="11.25">
      <c r="B538" s="195"/>
      <c r="C538" s="196"/>
      <c r="D538" s="197" t="s">
        <v>145</v>
      </c>
      <c r="E538" s="198" t="s">
        <v>1</v>
      </c>
      <c r="F538" s="199" t="s">
        <v>1092</v>
      </c>
      <c r="G538" s="196"/>
      <c r="H538" s="200">
        <v>17</v>
      </c>
      <c r="I538" s="201"/>
      <c r="J538" s="196"/>
      <c r="K538" s="196"/>
      <c r="L538" s="202"/>
      <c r="M538" s="203"/>
      <c r="N538" s="204"/>
      <c r="O538" s="204"/>
      <c r="P538" s="204"/>
      <c r="Q538" s="204"/>
      <c r="R538" s="204"/>
      <c r="S538" s="204"/>
      <c r="T538" s="205"/>
      <c r="AT538" s="206" t="s">
        <v>145</v>
      </c>
      <c r="AU538" s="206" t="s">
        <v>143</v>
      </c>
      <c r="AV538" s="13" t="s">
        <v>143</v>
      </c>
      <c r="AW538" s="13" t="s">
        <v>32</v>
      </c>
      <c r="AX538" s="13" t="s">
        <v>14</v>
      </c>
      <c r="AY538" s="206" t="s">
        <v>136</v>
      </c>
    </row>
    <row r="539" spans="1:65" s="2" customFormat="1" ht="24.2" customHeight="1">
      <c r="A539" s="33"/>
      <c r="B539" s="34"/>
      <c r="C539" s="181" t="s">
        <v>1093</v>
      </c>
      <c r="D539" s="181" t="s">
        <v>138</v>
      </c>
      <c r="E539" s="182" t="s">
        <v>1094</v>
      </c>
      <c r="F539" s="183" t="s">
        <v>1095</v>
      </c>
      <c r="G539" s="184" t="s">
        <v>246</v>
      </c>
      <c r="H539" s="185">
        <v>41</v>
      </c>
      <c r="I539" s="186"/>
      <c r="J539" s="187">
        <f>ROUND(I539*H539,2)</f>
        <v>0</v>
      </c>
      <c r="K539" s="188"/>
      <c r="L539" s="38"/>
      <c r="M539" s="189" t="s">
        <v>1</v>
      </c>
      <c r="N539" s="190" t="s">
        <v>41</v>
      </c>
      <c r="O539" s="70"/>
      <c r="P539" s="191">
        <f>O539*H539</f>
        <v>0</v>
      </c>
      <c r="Q539" s="191">
        <v>1.6199999999999999E-3</v>
      </c>
      <c r="R539" s="191">
        <f>Q539*H539</f>
        <v>6.6419999999999993E-2</v>
      </c>
      <c r="S539" s="191">
        <v>0</v>
      </c>
      <c r="T539" s="192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193" t="s">
        <v>215</v>
      </c>
      <c r="AT539" s="193" t="s">
        <v>138</v>
      </c>
      <c r="AU539" s="193" t="s">
        <v>143</v>
      </c>
      <c r="AY539" s="16" t="s">
        <v>136</v>
      </c>
      <c r="BE539" s="194">
        <f>IF(N539="základní",J539,0)</f>
        <v>0</v>
      </c>
      <c r="BF539" s="194">
        <f>IF(N539="snížená",J539,0)</f>
        <v>0</v>
      </c>
      <c r="BG539" s="194">
        <f>IF(N539="zákl. přenesená",J539,0)</f>
        <v>0</v>
      </c>
      <c r="BH539" s="194">
        <f>IF(N539="sníž. přenesená",J539,0)</f>
        <v>0</v>
      </c>
      <c r="BI539" s="194">
        <f>IF(N539="nulová",J539,0)</f>
        <v>0</v>
      </c>
      <c r="BJ539" s="16" t="s">
        <v>143</v>
      </c>
      <c r="BK539" s="194">
        <f>ROUND(I539*H539,2)</f>
        <v>0</v>
      </c>
      <c r="BL539" s="16" t="s">
        <v>215</v>
      </c>
      <c r="BM539" s="193" t="s">
        <v>1096</v>
      </c>
    </row>
    <row r="540" spans="1:65" s="2" customFormat="1" ht="24.2" customHeight="1">
      <c r="A540" s="33"/>
      <c r="B540" s="34"/>
      <c r="C540" s="181" t="s">
        <v>1097</v>
      </c>
      <c r="D540" s="181" t="s">
        <v>138</v>
      </c>
      <c r="E540" s="182" t="s">
        <v>1098</v>
      </c>
      <c r="F540" s="183" t="s">
        <v>1099</v>
      </c>
      <c r="G540" s="184" t="s">
        <v>209</v>
      </c>
      <c r="H540" s="185">
        <v>2</v>
      </c>
      <c r="I540" s="186"/>
      <c r="J540" s="187">
        <f>ROUND(I540*H540,2)</f>
        <v>0</v>
      </c>
      <c r="K540" s="188"/>
      <c r="L540" s="38"/>
      <c r="M540" s="189" t="s">
        <v>1</v>
      </c>
      <c r="N540" s="190" t="s">
        <v>41</v>
      </c>
      <c r="O540" s="70"/>
      <c r="P540" s="191">
        <f>O540*H540</f>
        <v>0</v>
      </c>
      <c r="Q540" s="191">
        <v>2.5000000000000001E-4</v>
      </c>
      <c r="R540" s="191">
        <f>Q540*H540</f>
        <v>5.0000000000000001E-4</v>
      </c>
      <c r="S540" s="191">
        <v>0</v>
      </c>
      <c r="T540" s="192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93" t="s">
        <v>215</v>
      </c>
      <c r="AT540" s="193" t="s">
        <v>138</v>
      </c>
      <c r="AU540" s="193" t="s">
        <v>143</v>
      </c>
      <c r="AY540" s="16" t="s">
        <v>136</v>
      </c>
      <c r="BE540" s="194">
        <f>IF(N540="základní",J540,0)</f>
        <v>0</v>
      </c>
      <c r="BF540" s="194">
        <f>IF(N540="snížená",J540,0)</f>
        <v>0</v>
      </c>
      <c r="BG540" s="194">
        <f>IF(N540="zákl. přenesená",J540,0)</f>
        <v>0</v>
      </c>
      <c r="BH540" s="194">
        <f>IF(N540="sníž. přenesená",J540,0)</f>
        <v>0</v>
      </c>
      <c r="BI540" s="194">
        <f>IF(N540="nulová",J540,0)</f>
        <v>0</v>
      </c>
      <c r="BJ540" s="16" t="s">
        <v>143</v>
      </c>
      <c r="BK540" s="194">
        <f>ROUND(I540*H540,2)</f>
        <v>0</v>
      </c>
      <c r="BL540" s="16" t="s">
        <v>215</v>
      </c>
      <c r="BM540" s="193" t="s">
        <v>1100</v>
      </c>
    </row>
    <row r="541" spans="1:65" s="2" customFormat="1" ht="24.2" customHeight="1">
      <c r="A541" s="33"/>
      <c r="B541" s="34"/>
      <c r="C541" s="181" t="s">
        <v>1101</v>
      </c>
      <c r="D541" s="181" t="s">
        <v>138</v>
      </c>
      <c r="E541" s="182" t="s">
        <v>1102</v>
      </c>
      <c r="F541" s="183" t="s">
        <v>1103</v>
      </c>
      <c r="G541" s="184" t="s">
        <v>209</v>
      </c>
      <c r="H541" s="185">
        <v>2</v>
      </c>
      <c r="I541" s="186"/>
      <c r="J541" s="187">
        <f>ROUND(I541*H541,2)</f>
        <v>0</v>
      </c>
      <c r="K541" s="188"/>
      <c r="L541" s="38"/>
      <c r="M541" s="189" t="s">
        <v>1</v>
      </c>
      <c r="N541" s="190" t="s">
        <v>41</v>
      </c>
      <c r="O541" s="70"/>
      <c r="P541" s="191">
        <f>O541*H541</f>
        <v>0</v>
      </c>
      <c r="Q541" s="191">
        <v>2.5000000000000001E-4</v>
      </c>
      <c r="R541" s="191">
        <f>Q541*H541</f>
        <v>5.0000000000000001E-4</v>
      </c>
      <c r="S541" s="191">
        <v>0</v>
      </c>
      <c r="T541" s="192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3" t="s">
        <v>215</v>
      </c>
      <c r="AT541" s="193" t="s">
        <v>138</v>
      </c>
      <c r="AU541" s="193" t="s">
        <v>143</v>
      </c>
      <c r="AY541" s="16" t="s">
        <v>136</v>
      </c>
      <c r="BE541" s="194">
        <f>IF(N541="základní",J541,0)</f>
        <v>0</v>
      </c>
      <c r="BF541" s="194">
        <f>IF(N541="snížená",J541,0)</f>
        <v>0</v>
      </c>
      <c r="BG541" s="194">
        <f>IF(N541="zákl. přenesená",J541,0)</f>
        <v>0</v>
      </c>
      <c r="BH541" s="194">
        <f>IF(N541="sníž. přenesená",J541,0)</f>
        <v>0</v>
      </c>
      <c r="BI541" s="194">
        <f>IF(N541="nulová",J541,0)</f>
        <v>0</v>
      </c>
      <c r="BJ541" s="16" t="s">
        <v>143</v>
      </c>
      <c r="BK541" s="194">
        <f>ROUND(I541*H541,2)</f>
        <v>0</v>
      </c>
      <c r="BL541" s="16" t="s">
        <v>215</v>
      </c>
      <c r="BM541" s="193" t="s">
        <v>1104</v>
      </c>
    </row>
    <row r="542" spans="1:65" s="2" customFormat="1" ht="24.2" customHeight="1">
      <c r="A542" s="33"/>
      <c r="B542" s="34"/>
      <c r="C542" s="181" t="s">
        <v>1105</v>
      </c>
      <c r="D542" s="181" t="s">
        <v>138</v>
      </c>
      <c r="E542" s="182" t="s">
        <v>1106</v>
      </c>
      <c r="F542" s="183" t="s">
        <v>1107</v>
      </c>
      <c r="G542" s="184" t="s">
        <v>246</v>
      </c>
      <c r="H542" s="185">
        <v>26.3</v>
      </c>
      <c r="I542" s="186"/>
      <c r="J542" s="187">
        <f>ROUND(I542*H542,2)</f>
        <v>0</v>
      </c>
      <c r="K542" s="188"/>
      <c r="L542" s="38"/>
      <c r="M542" s="189" t="s">
        <v>1</v>
      </c>
      <c r="N542" s="190" t="s">
        <v>41</v>
      </c>
      <c r="O542" s="70"/>
      <c r="P542" s="191">
        <f>O542*H542</f>
        <v>0</v>
      </c>
      <c r="Q542" s="191">
        <v>2.0999999999999999E-3</v>
      </c>
      <c r="R542" s="191">
        <f>Q542*H542</f>
        <v>5.5230000000000001E-2</v>
      </c>
      <c r="S542" s="191">
        <v>0</v>
      </c>
      <c r="T542" s="192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93" t="s">
        <v>215</v>
      </c>
      <c r="AT542" s="193" t="s">
        <v>138</v>
      </c>
      <c r="AU542" s="193" t="s">
        <v>143</v>
      </c>
      <c r="AY542" s="16" t="s">
        <v>136</v>
      </c>
      <c r="BE542" s="194">
        <f>IF(N542="základní",J542,0)</f>
        <v>0</v>
      </c>
      <c r="BF542" s="194">
        <f>IF(N542="snížená",J542,0)</f>
        <v>0</v>
      </c>
      <c r="BG542" s="194">
        <f>IF(N542="zákl. přenesená",J542,0)</f>
        <v>0</v>
      </c>
      <c r="BH542" s="194">
        <f>IF(N542="sníž. přenesená",J542,0)</f>
        <v>0</v>
      </c>
      <c r="BI542" s="194">
        <f>IF(N542="nulová",J542,0)</f>
        <v>0</v>
      </c>
      <c r="BJ542" s="16" t="s">
        <v>143</v>
      </c>
      <c r="BK542" s="194">
        <f>ROUND(I542*H542,2)</f>
        <v>0</v>
      </c>
      <c r="BL542" s="16" t="s">
        <v>215</v>
      </c>
      <c r="BM542" s="193" t="s">
        <v>1108</v>
      </c>
    </row>
    <row r="543" spans="1:65" s="2" customFormat="1" ht="24.2" customHeight="1">
      <c r="A543" s="33"/>
      <c r="B543" s="34"/>
      <c r="C543" s="181" t="s">
        <v>1109</v>
      </c>
      <c r="D543" s="181" t="s">
        <v>138</v>
      </c>
      <c r="E543" s="182" t="s">
        <v>1110</v>
      </c>
      <c r="F543" s="183" t="s">
        <v>1111</v>
      </c>
      <c r="G543" s="184" t="s">
        <v>841</v>
      </c>
      <c r="H543" s="229"/>
      <c r="I543" s="186"/>
      <c r="J543" s="187">
        <f>ROUND(I543*H543,2)</f>
        <v>0</v>
      </c>
      <c r="K543" s="188"/>
      <c r="L543" s="38"/>
      <c r="M543" s="189" t="s">
        <v>1</v>
      </c>
      <c r="N543" s="190" t="s">
        <v>41</v>
      </c>
      <c r="O543" s="70"/>
      <c r="P543" s="191">
        <f>O543*H543</f>
        <v>0</v>
      </c>
      <c r="Q543" s="191">
        <v>0</v>
      </c>
      <c r="R543" s="191">
        <f>Q543*H543</f>
        <v>0</v>
      </c>
      <c r="S543" s="191">
        <v>0</v>
      </c>
      <c r="T543" s="192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93" t="s">
        <v>215</v>
      </c>
      <c r="AT543" s="193" t="s">
        <v>138</v>
      </c>
      <c r="AU543" s="193" t="s">
        <v>143</v>
      </c>
      <c r="AY543" s="16" t="s">
        <v>136</v>
      </c>
      <c r="BE543" s="194">
        <f>IF(N543="základní",J543,0)</f>
        <v>0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16" t="s">
        <v>143</v>
      </c>
      <c r="BK543" s="194">
        <f>ROUND(I543*H543,2)</f>
        <v>0</v>
      </c>
      <c r="BL543" s="16" t="s">
        <v>215</v>
      </c>
      <c r="BM543" s="193" t="s">
        <v>1112</v>
      </c>
    </row>
    <row r="544" spans="1:65" s="12" customFormat="1" ht="22.9" customHeight="1">
      <c r="B544" s="165"/>
      <c r="C544" s="166"/>
      <c r="D544" s="167" t="s">
        <v>74</v>
      </c>
      <c r="E544" s="179" t="s">
        <v>1113</v>
      </c>
      <c r="F544" s="179" t="s">
        <v>1114</v>
      </c>
      <c r="G544" s="166"/>
      <c r="H544" s="166"/>
      <c r="I544" s="169"/>
      <c r="J544" s="180">
        <f>BK544</f>
        <v>0</v>
      </c>
      <c r="K544" s="166"/>
      <c r="L544" s="171"/>
      <c r="M544" s="172"/>
      <c r="N544" s="173"/>
      <c r="O544" s="173"/>
      <c r="P544" s="174">
        <f>SUM(P545:P552)</f>
        <v>0</v>
      </c>
      <c r="Q544" s="173"/>
      <c r="R544" s="174">
        <f>SUM(R545:R552)</f>
        <v>1.2044479999999998E-2</v>
      </c>
      <c r="S544" s="173"/>
      <c r="T544" s="175">
        <f>SUM(T545:T552)</f>
        <v>2.1693500000000001E-2</v>
      </c>
      <c r="AR544" s="176" t="s">
        <v>143</v>
      </c>
      <c r="AT544" s="177" t="s">
        <v>74</v>
      </c>
      <c r="AU544" s="177" t="s">
        <v>14</v>
      </c>
      <c r="AY544" s="176" t="s">
        <v>136</v>
      </c>
      <c r="BK544" s="178">
        <f>SUM(BK545:BK552)</f>
        <v>0</v>
      </c>
    </row>
    <row r="545" spans="1:65" s="2" customFormat="1" ht="33" customHeight="1">
      <c r="A545" s="33"/>
      <c r="B545" s="34"/>
      <c r="C545" s="181" t="s">
        <v>1115</v>
      </c>
      <c r="D545" s="181" t="s">
        <v>138</v>
      </c>
      <c r="E545" s="182" t="s">
        <v>1116</v>
      </c>
      <c r="F545" s="183" t="s">
        <v>1117</v>
      </c>
      <c r="G545" s="184" t="s">
        <v>141</v>
      </c>
      <c r="H545" s="185">
        <v>74.81</v>
      </c>
      <c r="I545" s="186"/>
      <c r="J545" s="187">
        <f>ROUND(I545*H545,2)</f>
        <v>0</v>
      </c>
      <c r="K545" s="188"/>
      <c r="L545" s="38"/>
      <c r="M545" s="189" t="s">
        <v>1</v>
      </c>
      <c r="N545" s="190" t="s">
        <v>41</v>
      </c>
      <c r="O545" s="70"/>
      <c r="P545" s="191">
        <f>O545*H545</f>
        <v>0</v>
      </c>
      <c r="Q545" s="191">
        <v>0</v>
      </c>
      <c r="R545" s="191">
        <f>Q545*H545</f>
        <v>0</v>
      </c>
      <c r="S545" s="191">
        <v>0</v>
      </c>
      <c r="T545" s="192">
        <f>S545*H545</f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193" t="s">
        <v>215</v>
      </c>
      <c r="AT545" s="193" t="s">
        <v>138</v>
      </c>
      <c r="AU545" s="193" t="s">
        <v>143</v>
      </c>
      <c r="AY545" s="16" t="s">
        <v>136</v>
      </c>
      <c r="BE545" s="194">
        <f>IF(N545="základní",J545,0)</f>
        <v>0</v>
      </c>
      <c r="BF545" s="194">
        <f>IF(N545="snížená",J545,0)</f>
        <v>0</v>
      </c>
      <c r="BG545" s="194">
        <f>IF(N545="zákl. přenesená",J545,0)</f>
        <v>0</v>
      </c>
      <c r="BH545" s="194">
        <f>IF(N545="sníž. přenesená",J545,0)</f>
        <v>0</v>
      </c>
      <c r="BI545" s="194">
        <f>IF(N545="nulová",J545,0)</f>
        <v>0</v>
      </c>
      <c r="BJ545" s="16" t="s">
        <v>143</v>
      </c>
      <c r="BK545" s="194">
        <f>ROUND(I545*H545,2)</f>
        <v>0</v>
      </c>
      <c r="BL545" s="16" t="s">
        <v>215</v>
      </c>
      <c r="BM545" s="193" t="s">
        <v>1118</v>
      </c>
    </row>
    <row r="546" spans="1:65" s="13" customFormat="1" ht="11.25">
      <c r="B546" s="195"/>
      <c r="C546" s="196"/>
      <c r="D546" s="197" t="s">
        <v>145</v>
      </c>
      <c r="E546" s="198" t="s">
        <v>1</v>
      </c>
      <c r="F546" s="199" t="s">
        <v>1119</v>
      </c>
      <c r="G546" s="196"/>
      <c r="H546" s="200">
        <v>74.81</v>
      </c>
      <c r="I546" s="201"/>
      <c r="J546" s="196"/>
      <c r="K546" s="196"/>
      <c r="L546" s="202"/>
      <c r="M546" s="203"/>
      <c r="N546" s="204"/>
      <c r="O546" s="204"/>
      <c r="P546" s="204"/>
      <c r="Q546" s="204"/>
      <c r="R546" s="204"/>
      <c r="S546" s="204"/>
      <c r="T546" s="205"/>
      <c r="AT546" s="206" t="s">
        <v>145</v>
      </c>
      <c r="AU546" s="206" t="s">
        <v>143</v>
      </c>
      <c r="AV546" s="13" t="s">
        <v>143</v>
      </c>
      <c r="AW546" s="13" t="s">
        <v>32</v>
      </c>
      <c r="AX546" s="13" t="s">
        <v>14</v>
      </c>
      <c r="AY546" s="206" t="s">
        <v>136</v>
      </c>
    </row>
    <row r="547" spans="1:65" s="2" customFormat="1" ht="37.9" customHeight="1">
      <c r="A547" s="33"/>
      <c r="B547" s="34"/>
      <c r="C547" s="207" t="s">
        <v>1120</v>
      </c>
      <c r="D547" s="207" t="s">
        <v>179</v>
      </c>
      <c r="E547" s="208" t="s">
        <v>1121</v>
      </c>
      <c r="F547" s="209" t="s">
        <v>1122</v>
      </c>
      <c r="G547" s="210" t="s">
        <v>141</v>
      </c>
      <c r="H547" s="211">
        <v>86.031999999999996</v>
      </c>
      <c r="I547" s="212"/>
      <c r="J547" s="213">
        <f>ROUND(I547*H547,2)</f>
        <v>0</v>
      </c>
      <c r="K547" s="214"/>
      <c r="L547" s="215"/>
      <c r="M547" s="216" t="s">
        <v>1</v>
      </c>
      <c r="N547" s="217" t="s">
        <v>41</v>
      </c>
      <c r="O547" s="70"/>
      <c r="P547" s="191">
        <f>O547*H547</f>
        <v>0</v>
      </c>
      <c r="Q547" s="191">
        <v>1.3999999999999999E-4</v>
      </c>
      <c r="R547" s="191">
        <f>Q547*H547</f>
        <v>1.2044479999999998E-2</v>
      </c>
      <c r="S547" s="191">
        <v>0</v>
      </c>
      <c r="T547" s="192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93" t="s">
        <v>301</v>
      </c>
      <c r="AT547" s="193" t="s">
        <v>179</v>
      </c>
      <c r="AU547" s="193" t="s">
        <v>143</v>
      </c>
      <c r="AY547" s="16" t="s">
        <v>136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16" t="s">
        <v>143</v>
      </c>
      <c r="BK547" s="194">
        <f>ROUND(I547*H547,2)</f>
        <v>0</v>
      </c>
      <c r="BL547" s="16" t="s">
        <v>215</v>
      </c>
      <c r="BM547" s="193" t="s">
        <v>1123</v>
      </c>
    </row>
    <row r="548" spans="1:65" s="13" customFormat="1" ht="11.25">
      <c r="B548" s="195"/>
      <c r="C548" s="196"/>
      <c r="D548" s="197" t="s">
        <v>145</v>
      </c>
      <c r="E548" s="196"/>
      <c r="F548" s="199" t="s">
        <v>1124</v>
      </c>
      <c r="G548" s="196"/>
      <c r="H548" s="200">
        <v>86.031999999999996</v>
      </c>
      <c r="I548" s="201"/>
      <c r="J548" s="196"/>
      <c r="K548" s="196"/>
      <c r="L548" s="202"/>
      <c r="M548" s="203"/>
      <c r="N548" s="204"/>
      <c r="O548" s="204"/>
      <c r="P548" s="204"/>
      <c r="Q548" s="204"/>
      <c r="R548" s="204"/>
      <c r="S548" s="204"/>
      <c r="T548" s="205"/>
      <c r="AT548" s="206" t="s">
        <v>145</v>
      </c>
      <c r="AU548" s="206" t="s">
        <v>143</v>
      </c>
      <c r="AV548" s="13" t="s">
        <v>143</v>
      </c>
      <c r="AW548" s="13" t="s">
        <v>4</v>
      </c>
      <c r="AX548" s="13" t="s">
        <v>14</v>
      </c>
      <c r="AY548" s="206" t="s">
        <v>136</v>
      </c>
    </row>
    <row r="549" spans="1:65" s="2" customFormat="1" ht="24.2" customHeight="1">
      <c r="A549" s="33"/>
      <c r="B549" s="34"/>
      <c r="C549" s="181" t="s">
        <v>1125</v>
      </c>
      <c r="D549" s="181" t="s">
        <v>138</v>
      </c>
      <c r="E549" s="182" t="s">
        <v>1126</v>
      </c>
      <c r="F549" s="183" t="s">
        <v>1127</v>
      </c>
      <c r="G549" s="184" t="s">
        <v>141</v>
      </c>
      <c r="H549" s="185">
        <v>39.950000000000003</v>
      </c>
      <c r="I549" s="186"/>
      <c r="J549" s="187">
        <f>ROUND(I549*H549,2)</f>
        <v>0</v>
      </c>
      <c r="K549" s="188"/>
      <c r="L549" s="38"/>
      <c r="M549" s="189" t="s">
        <v>1</v>
      </c>
      <c r="N549" s="190" t="s">
        <v>41</v>
      </c>
      <c r="O549" s="70"/>
      <c r="P549" s="191">
        <f>O549*H549</f>
        <v>0</v>
      </c>
      <c r="Q549" s="191">
        <v>0</v>
      </c>
      <c r="R549" s="191">
        <f>Q549*H549</f>
        <v>0</v>
      </c>
      <c r="S549" s="191">
        <v>1.2999999999999999E-4</v>
      </c>
      <c r="T549" s="192">
        <f>S549*H549</f>
        <v>5.1935000000000002E-3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93" t="s">
        <v>215</v>
      </c>
      <c r="AT549" s="193" t="s">
        <v>138</v>
      </c>
      <c r="AU549" s="193" t="s">
        <v>143</v>
      </c>
      <c r="AY549" s="16" t="s">
        <v>136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16" t="s">
        <v>143</v>
      </c>
      <c r="BK549" s="194">
        <f>ROUND(I549*H549,2)</f>
        <v>0</v>
      </c>
      <c r="BL549" s="16" t="s">
        <v>215</v>
      </c>
      <c r="BM549" s="193" t="s">
        <v>1128</v>
      </c>
    </row>
    <row r="550" spans="1:65" s="13" customFormat="1" ht="11.25">
      <c r="B550" s="195"/>
      <c r="C550" s="196"/>
      <c r="D550" s="197" t="s">
        <v>145</v>
      </c>
      <c r="E550" s="198" t="s">
        <v>1</v>
      </c>
      <c r="F550" s="199" t="s">
        <v>1129</v>
      </c>
      <c r="G550" s="196"/>
      <c r="H550" s="200">
        <v>39.950000000000003</v>
      </c>
      <c r="I550" s="201"/>
      <c r="J550" s="196"/>
      <c r="K550" s="196"/>
      <c r="L550" s="202"/>
      <c r="M550" s="203"/>
      <c r="N550" s="204"/>
      <c r="O550" s="204"/>
      <c r="P550" s="204"/>
      <c r="Q550" s="204"/>
      <c r="R550" s="204"/>
      <c r="S550" s="204"/>
      <c r="T550" s="205"/>
      <c r="AT550" s="206" t="s">
        <v>145</v>
      </c>
      <c r="AU550" s="206" t="s">
        <v>143</v>
      </c>
      <c r="AV550" s="13" t="s">
        <v>143</v>
      </c>
      <c r="AW550" s="13" t="s">
        <v>32</v>
      </c>
      <c r="AX550" s="13" t="s">
        <v>14</v>
      </c>
      <c r="AY550" s="206" t="s">
        <v>136</v>
      </c>
    </row>
    <row r="551" spans="1:65" s="2" customFormat="1" ht="16.5" customHeight="1">
      <c r="A551" s="33"/>
      <c r="B551" s="34"/>
      <c r="C551" s="181" t="s">
        <v>1130</v>
      </c>
      <c r="D551" s="181" t="s">
        <v>138</v>
      </c>
      <c r="E551" s="182" t="s">
        <v>1131</v>
      </c>
      <c r="F551" s="183" t="s">
        <v>1132</v>
      </c>
      <c r="G551" s="184" t="s">
        <v>209</v>
      </c>
      <c r="H551" s="185">
        <v>1</v>
      </c>
      <c r="I551" s="186"/>
      <c r="J551" s="187">
        <f>ROUND(I551*H551,2)</f>
        <v>0</v>
      </c>
      <c r="K551" s="188"/>
      <c r="L551" s="38"/>
      <c r="M551" s="189" t="s">
        <v>1</v>
      </c>
      <c r="N551" s="190" t="s">
        <v>41</v>
      </c>
      <c r="O551" s="70"/>
      <c r="P551" s="191">
        <f>O551*H551</f>
        <v>0</v>
      </c>
      <c r="Q551" s="191">
        <v>0</v>
      </c>
      <c r="R551" s="191">
        <f>Q551*H551</f>
        <v>0</v>
      </c>
      <c r="S551" s="191">
        <v>1.6500000000000001E-2</v>
      </c>
      <c r="T551" s="192">
        <f>S551*H551</f>
        <v>1.6500000000000001E-2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193" t="s">
        <v>215</v>
      </c>
      <c r="AT551" s="193" t="s">
        <v>138</v>
      </c>
      <c r="AU551" s="193" t="s">
        <v>143</v>
      </c>
      <c r="AY551" s="16" t="s">
        <v>136</v>
      </c>
      <c r="BE551" s="194">
        <f>IF(N551="základní",J551,0)</f>
        <v>0</v>
      </c>
      <c r="BF551" s="194">
        <f>IF(N551="snížená",J551,0)</f>
        <v>0</v>
      </c>
      <c r="BG551" s="194">
        <f>IF(N551="zákl. přenesená",J551,0)</f>
        <v>0</v>
      </c>
      <c r="BH551" s="194">
        <f>IF(N551="sníž. přenesená",J551,0)</f>
        <v>0</v>
      </c>
      <c r="BI551" s="194">
        <f>IF(N551="nulová",J551,0)</f>
        <v>0</v>
      </c>
      <c r="BJ551" s="16" t="s">
        <v>143</v>
      </c>
      <c r="BK551" s="194">
        <f>ROUND(I551*H551,2)</f>
        <v>0</v>
      </c>
      <c r="BL551" s="16" t="s">
        <v>215</v>
      </c>
      <c r="BM551" s="193" t="s">
        <v>1133</v>
      </c>
    </row>
    <row r="552" spans="1:65" s="2" customFormat="1" ht="24.2" customHeight="1">
      <c r="A552" s="33"/>
      <c r="B552" s="34"/>
      <c r="C552" s="181" t="s">
        <v>1134</v>
      </c>
      <c r="D552" s="181" t="s">
        <v>138</v>
      </c>
      <c r="E552" s="182" t="s">
        <v>1135</v>
      </c>
      <c r="F552" s="183" t="s">
        <v>1136</v>
      </c>
      <c r="G552" s="184" t="s">
        <v>841</v>
      </c>
      <c r="H552" s="229"/>
      <c r="I552" s="186"/>
      <c r="J552" s="187">
        <f>ROUND(I552*H552,2)</f>
        <v>0</v>
      </c>
      <c r="K552" s="188"/>
      <c r="L552" s="38"/>
      <c r="M552" s="189" t="s">
        <v>1</v>
      </c>
      <c r="N552" s="190" t="s">
        <v>41</v>
      </c>
      <c r="O552" s="70"/>
      <c r="P552" s="191">
        <f>O552*H552</f>
        <v>0</v>
      </c>
      <c r="Q552" s="191">
        <v>0</v>
      </c>
      <c r="R552" s="191">
        <f>Q552*H552</f>
        <v>0</v>
      </c>
      <c r="S552" s="191">
        <v>0</v>
      </c>
      <c r="T552" s="192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93" t="s">
        <v>215</v>
      </c>
      <c r="AT552" s="193" t="s">
        <v>138</v>
      </c>
      <c r="AU552" s="193" t="s">
        <v>143</v>
      </c>
      <c r="AY552" s="16" t="s">
        <v>136</v>
      </c>
      <c r="BE552" s="194">
        <f>IF(N552="základní",J552,0)</f>
        <v>0</v>
      </c>
      <c r="BF552" s="194">
        <f>IF(N552="snížená",J552,0)</f>
        <v>0</v>
      </c>
      <c r="BG552" s="194">
        <f>IF(N552="zákl. přenesená",J552,0)</f>
        <v>0</v>
      </c>
      <c r="BH552" s="194">
        <f>IF(N552="sníž. přenesená",J552,0)</f>
        <v>0</v>
      </c>
      <c r="BI552" s="194">
        <f>IF(N552="nulová",J552,0)</f>
        <v>0</v>
      </c>
      <c r="BJ552" s="16" t="s">
        <v>143</v>
      </c>
      <c r="BK552" s="194">
        <f>ROUND(I552*H552,2)</f>
        <v>0</v>
      </c>
      <c r="BL552" s="16" t="s">
        <v>215</v>
      </c>
      <c r="BM552" s="193" t="s">
        <v>1137</v>
      </c>
    </row>
    <row r="553" spans="1:65" s="12" customFormat="1" ht="22.9" customHeight="1">
      <c r="B553" s="165"/>
      <c r="C553" s="166"/>
      <c r="D553" s="167" t="s">
        <v>74</v>
      </c>
      <c r="E553" s="179" t="s">
        <v>1138</v>
      </c>
      <c r="F553" s="179" t="s">
        <v>1139</v>
      </c>
      <c r="G553" s="166"/>
      <c r="H553" s="166"/>
      <c r="I553" s="169"/>
      <c r="J553" s="180">
        <f>BK553</f>
        <v>0</v>
      </c>
      <c r="K553" s="166"/>
      <c r="L553" s="171"/>
      <c r="M553" s="172"/>
      <c r="N553" s="173"/>
      <c r="O553" s="173"/>
      <c r="P553" s="174">
        <f>SUM(P554:P584)</f>
        <v>0</v>
      </c>
      <c r="Q553" s="173"/>
      <c r="R553" s="174">
        <f>SUM(R554:R584)</f>
        <v>4.7549999999999995E-2</v>
      </c>
      <c r="S553" s="173"/>
      <c r="T553" s="175">
        <f>SUM(T554:T584)</f>
        <v>3.49113885</v>
      </c>
      <c r="AR553" s="176" t="s">
        <v>143</v>
      </c>
      <c r="AT553" s="177" t="s">
        <v>74</v>
      </c>
      <c r="AU553" s="177" t="s">
        <v>14</v>
      </c>
      <c r="AY553" s="176" t="s">
        <v>136</v>
      </c>
      <c r="BK553" s="178">
        <f>SUM(BK554:BK584)</f>
        <v>0</v>
      </c>
    </row>
    <row r="554" spans="1:65" s="2" customFormat="1" ht="16.5" customHeight="1">
      <c r="A554" s="33"/>
      <c r="B554" s="34"/>
      <c r="C554" s="181" t="s">
        <v>1140</v>
      </c>
      <c r="D554" s="181" t="s">
        <v>138</v>
      </c>
      <c r="E554" s="182" t="s">
        <v>1141</v>
      </c>
      <c r="F554" s="183" t="s">
        <v>1142</v>
      </c>
      <c r="G554" s="184" t="s">
        <v>209</v>
      </c>
      <c r="H554" s="185">
        <v>1</v>
      </c>
      <c r="I554" s="186"/>
      <c r="J554" s="187">
        <f t="shared" ref="J554:J569" si="30">ROUND(I554*H554,2)</f>
        <v>0</v>
      </c>
      <c r="K554" s="188"/>
      <c r="L554" s="38"/>
      <c r="M554" s="189" t="s">
        <v>1</v>
      </c>
      <c r="N554" s="190" t="s">
        <v>41</v>
      </c>
      <c r="O554" s="70"/>
      <c r="P554" s="191">
        <f t="shared" ref="P554:P569" si="31">O554*H554</f>
        <v>0</v>
      </c>
      <c r="Q554" s="191">
        <v>0</v>
      </c>
      <c r="R554" s="191">
        <f t="shared" ref="R554:R569" si="32">Q554*H554</f>
        <v>0</v>
      </c>
      <c r="S554" s="191">
        <v>0</v>
      </c>
      <c r="T554" s="192">
        <f t="shared" ref="T554:T569" si="33"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93" t="s">
        <v>215</v>
      </c>
      <c r="AT554" s="193" t="s">
        <v>138</v>
      </c>
      <c r="AU554" s="193" t="s">
        <v>143</v>
      </c>
      <c r="AY554" s="16" t="s">
        <v>136</v>
      </c>
      <c r="BE554" s="194">
        <f t="shared" ref="BE554:BE569" si="34">IF(N554="základní",J554,0)</f>
        <v>0</v>
      </c>
      <c r="BF554" s="194">
        <f t="shared" ref="BF554:BF569" si="35">IF(N554="snížená",J554,0)</f>
        <v>0</v>
      </c>
      <c r="BG554" s="194">
        <f t="shared" ref="BG554:BG569" si="36">IF(N554="zákl. přenesená",J554,0)</f>
        <v>0</v>
      </c>
      <c r="BH554" s="194">
        <f t="shared" ref="BH554:BH569" si="37">IF(N554="sníž. přenesená",J554,0)</f>
        <v>0</v>
      </c>
      <c r="BI554" s="194">
        <f t="shared" ref="BI554:BI569" si="38">IF(N554="nulová",J554,0)</f>
        <v>0</v>
      </c>
      <c r="BJ554" s="16" t="s">
        <v>143</v>
      </c>
      <c r="BK554" s="194">
        <f t="shared" ref="BK554:BK569" si="39">ROUND(I554*H554,2)</f>
        <v>0</v>
      </c>
      <c r="BL554" s="16" t="s">
        <v>215</v>
      </c>
      <c r="BM554" s="193" t="s">
        <v>1143</v>
      </c>
    </row>
    <row r="555" spans="1:65" s="2" customFormat="1" ht="24.2" customHeight="1">
      <c r="A555" s="33"/>
      <c r="B555" s="34"/>
      <c r="C555" s="181" t="s">
        <v>1144</v>
      </c>
      <c r="D555" s="181" t="s">
        <v>138</v>
      </c>
      <c r="E555" s="182" t="s">
        <v>1145</v>
      </c>
      <c r="F555" s="183" t="s">
        <v>1146</v>
      </c>
      <c r="G555" s="184" t="s">
        <v>209</v>
      </c>
      <c r="H555" s="185">
        <v>3</v>
      </c>
      <c r="I555" s="186"/>
      <c r="J555" s="187">
        <f t="shared" si="30"/>
        <v>0</v>
      </c>
      <c r="K555" s="188"/>
      <c r="L555" s="38"/>
      <c r="M555" s="189" t="s">
        <v>1</v>
      </c>
      <c r="N555" s="190" t="s">
        <v>41</v>
      </c>
      <c r="O555" s="70"/>
      <c r="P555" s="191">
        <f t="shared" si="31"/>
        <v>0</v>
      </c>
      <c r="Q555" s="191">
        <v>0</v>
      </c>
      <c r="R555" s="191">
        <f t="shared" si="32"/>
        <v>0</v>
      </c>
      <c r="S555" s="191">
        <v>0</v>
      </c>
      <c r="T555" s="192">
        <f t="shared" si="33"/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93" t="s">
        <v>215</v>
      </c>
      <c r="AT555" s="193" t="s">
        <v>138</v>
      </c>
      <c r="AU555" s="193" t="s">
        <v>143</v>
      </c>
      <c r="AY555" s="16" t="s">
        <v>136</v>
      </c>
      <c r="BE555" s="194">
        <f t="shared" si="34"/>
        <v>0</v>
      </c>
      <c r="BF555" s="194">
        <f t="shared" si="35"/>
        <v>0</v>
      </c>
      <c r="BG555" s="194">
        <f t="shared" si="36"/>
        <v>0</v>
      </c>
      <c r="BH555" s="194">
        <f t="shared" si="37"/>
        <v>0</v>
      </c>
      <c r="BI555" s="194">
        <f t="shared" si="38"/>
        <v>0</v>
      </c>
      <c r="BJ555" s="16" t="s">
        <v>143</v>
      </c>
      <c r="BK555" s="194">
        <f t="shared" si="39"/>
        <v>0</v>
      </c>
      <c r="BL555" s="16" t="s">
        <v>215</v>
      </c>
      <c r="BM555" s="193" t="s">
        <v>1147</v>
      </c>
    </row>
    <row r="556" spans="1:65" s="2" customFormat="1" ht="21.75" customHeight="1">
      <c r="A556" s="33"/>
      <c r="B556" s="34"/>
      <c r="C556" s="181" t="s">
        <v>1148</v>
      </c>
      <c r="D556" s="181" t="s">
        <v>138</v>
      </c>
      <c r="E556" s="182" t="s">
        <v>1149</v>
      </c>
      <c r="F556" s="183" t="s">
        <v>1150</v>
      </c>
      <c r="G556" s="184" t="s">
        <v>209</v>
      </c>
      <c r="H556" s="185">
        <v>7</v>
      </c>
      <c r="I556" s="186"/>
      <c r="J556" s="187">
        <f t="shared" si="30"/>
        <v>0</v>
      </c>
      <c r="K556" s="188"/>
      <c r="L556" s="38"/>
      <c r="M556" s="189" t="s">
        <v>1</v>
      </c>
      <c r="N556" s="190" t="s">
        <v>41</v>
      </c>
      <c r="O556" s="70"/>
      <c r="P556" s="191">
        <f t="shared" si="31"/>
        <v>0</v>
      </c>
      <c r="Q556" s="191">
        <v>0</v>
      </c>
      <c r="R556" s="191">
        <f t="shared" si="32"/>
        <v>0</v>
      </c>
      <c r="S556" s="191">
        <v>0</v>
      </c>
      <c r="T556" s="192">
        <f t="shared" si="33"/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3" t="s">
        <v>215</v>
      </c>
      <c r="AT556" s="193" t="s">
        <v>138</v>
      </c>
      <c r="AU556" s="193" t="s">
        <v>143</v>
      </c>
      <c r="AY556" s="16" t="s">
        <v>136</v>
      </c>
      <c r="BE556" s="194">
        <f t="shared" si="34"/>
        <v>0</v>
      </c>
      <c r="BF556" s="194">
        <f t="shared" si="35"/>
        <v>0</v>
      </c>
      <c r="BG556" s="194">
        <f t="shared" si="36"/>
        <v>0</v>
      </c>
      <c r="BH556" s="194">
        <f t="shared" si="37"/>
        <v>0</v>
      </c>
      <c r="BI556" s="194">
        <f t="shared" si="38"/>
        <v>0</v>
      </c>
      <c r="BJ556" s="16" t="s">
        <v>143</v>
      </c>
      <c r="BK556" s="194">
        <f t="shared" si="39"/>
        <v>0</v>
      </c>
      <c r="BL556" s="16" t="s">
        <v>215</v>
      </c>
      <c r="BM556" s="193" t="s">
        <v>1151</v>
      </c>
    </row>
    <row r="557" spans="1:65" s="2" customFormat="1" ht="21.75" customHeight="1">
      <c r="A557" s="33"/>
      <c r="B557" s="34"/>
      <c r="C557" s="181" t="s">
        <v>1152</v>
      </c>
      <c r="D557" s="181" t="s">
        <v>138</v>
      </c>
      <c r="E557" s="182" t="s">
        <v>1153</v>
      </c>
      <c r="F557" s="183" t="s">
        <v>1154</v>
      </c>
      <c r="G557" s="184" t="s">
        <v>209</v>
      </c>
      <c r="H557" s="185">
        <v>1</v>
      </c>
      <c r="I557" s="186"/>
      <c r="J557" s="187">
        <f t="shared" si="30"/>
        <v>0</v>
      </c>
      <c r="K557" s="188"/>
      <c r="L557" s="38"/>
      <c r="M557" s="189" t="s">
        <v>1</v>
      </c>
      <c r="N557" s="190" t="s">
        <v>41</v>
      </c>
      <c r="O557" s="70"/>
      <c r="P557" s="191">
        <f t="shared" si="31"/>
        <v>0</v>
      </c>
      <c r="Q557" s="191">
        <v>0</v>
      </c>
      <c r="R557" s="191">
        <f t="shared" si="32"/>
        <v>0</v>
      </c>
      <c r="S557" s="191">
        <v>0</v>
      </c>
      <c r="T557" s="192">
        <f t="shared" si="33"/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93" t="s">
        <v>215</v>
      </c>
      <c r="AT557" s="193" t="s">
        <v>138</v>
      </c>
      <c r="AU557" s="193" t="s">
        <v>143</v>
      </c>
      <c r="AY557" s="16" t="s">
        <v>136</v>
      </c>
      <c r="BE557" s="194">
        <f t="shared" si="34"/>
        <v>0</v>
      </c>
      <c r="BF557" s="194">
        <f t="shared" si="35"/>
        <v>0</v>
      </c>
      <c r="BG557" s="194">
        <f t="shared" si="36"/>
        <v>0</v>
      </c>
      <c r="BH557" s="194">
        <f t="shared" si="37"/>
        <v>0</v>
      </c>
      <c r="BI557" s="194">
        <f t="shared" si="38"/>
        <v>0</v>
      </c>
      <c r="BJ557" s="16" t="s">
        <v>143</v>
      </c>
      <c r="BK557" s="194">
        <f t="shared" si="39"/>
        <v>0</v>
      </c>
      <c r="BL557" s="16" t="s">
        <v>215</v>
      </c>
      <c r="BM557" s="193" t="s">
        <v>1155</v>
      </c>
    </row>
    <row r="558" spans="1:65" s="2" customFormat="1" ht="21.75" customHeight="1">
      <c r="A558" s="33"/>
      <c r="B558" s="34"/>
      <c r="C558" s="181" t="s">
        <v>1156</v>
      </c>
      <c r="D558" s="181" t="s">
        <v>138</v>
      </c>
      <c r="E558" s="182" t="s">
        <v>1157</v>
      </c>
      <c r="F558" s="183" t="s">
        <v>1158</v>
      </c>
      <c r="G558" s="184" t="s">
        <v>209</v>
      </c>
      <c r="H558" s="185">
        <v>1</v>
      </c>
      <c r="I558" s="186"/>
      <c r="J558" s="187">
        <f t="shared" si="30"/>
        <v>0</v>
      </c>
      <c r="K558" s="188"/>
      <c r="L558" s="38"/>
      <c r="M558" s="189" t="s">
        <v>1</v>
      </c>
      <c r="N558" s="190" t="s">
        <v>41</v>
      </c>
      <c r="O558" s="70"/>
      <c r="P558" s="191">
        <f t="shared" si="31"/>
        <v>0</v>
      </c>
      <c r="Q558" s="191">
        <v>0</v>
      </c>
      <c r="R558" s="191">
        <f t="shared" si="32"/>
        <v>0</v>
      </c>
      <c r="S558" s="191">
        <v>0</v>
      </c>
      <c r="T558" s="192">
        <f t="shared" si="33"/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93" t="s">
        <v>215</v>
      </c>
      <c r="AT558" s="193" t="s">
        <v>138</v>
      </c>
      <c r="AU558" s="193" t="s">
        <v>143</v>
      </c>
      <c r="AY558" s="16" t="s">
        <v>136</v>
      </c>
      <c r="BE558" s="194">
        <f t="shared" si="34"/>
        <v>0</v>
      </c>
      <c r="BF558" s="194">
        <f t="shared" si="35"/>
        <v>0</v>
      </c>
      <c r="BG558" s="194">
        <f t="shared" si="36"/>
        <v>0</v>
      </c>
      <c r="BH558" s="194">
        <f t="shared" si="37"/>
        <v>0</v>
      </c>
      <c r="BI558" s="194">
        <f t="shared" si="38"/>
        <v>0</v>
      </c>
      <c r="BJ558" s="16" t="s">
        <v>143</v>
      </c>
      <c r="BK558" s="194">
        <f t="shared" si="39"/>
        <v>0</v>
      </c>
      <c r="BL558" s="16" t="s">
        <v>215</v>
      </c>
      <c r="BM558" s="193" t="s">
        <v>1159</v>
      </c>
    </row>
    <row r="559" spans="1:65" s="2" customFormat="1" ht="16.5" customHeight="1">
      <c r="A559" s="33"/>
      <c r="B559" s="34"/>
      <c r="C559" s="181" t="s">
        <v>1160</v>
      </c>
      <c r="D559" s="181" t="s">
        <v>138</v>
      </c>
      <c r="E559" s="182" t="s">
        <v>1161</v>
      </c>
      <c r="F559" s="183" t="s">
        <v>1162</v>
      </c>
      <c r="G559" s="184" t="s">
        <v>209</v>
      </c>
      <c r="H559" s="185">
        <v>3</v>
      </c>
      <c r="I559" s="186"/>
      <c r="J559" s="187">
        <f t="shared" si="30"/>
        <v>0</v>
      </c>
      <c r="K559" s="188"/>
      <c r="L559" s="38"/>
      <c r="M559" s="189" t="s">
        <v>1</v>
      </c>
      <c r="N559" s="190" t="s">
        <v>41</v>
      </c>
      <c r="O559" s="70"/>
      <c r="P559" s="191">
        <f t="shared" si="31"/>
        <v>0</v>
      </c>
      <c r="Q559" s="191">
        <v>0</v>
      </c>
      <c r="R559" s="191">
        <f t="shared" si="32"/>
        <v>0</v>
      </c>
      <c r="S559" s="191">
        <v>0</v>
      </c>
      <c r="T559" s="192">
        <f t="shared" si="33"/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93" t="s">
        <v>215</v>
      </c>
      <c r="AT559" s="193" t="s">
        <v>138</v>
      </c>
      <c r="AU559" s="193" t="s">
        <v>143</v>
      </c>
      <c r="AY559" s="16" t="s">
        <v>136</v>
      </c>
      <c r="BE559" s="194">
        <f t="shared" si="34"/>
        <v>0</v>
      </c>
      <c r="BF559" s="194">
        <f t="shared" si="35"/>
        <v>0</v>
      </c>
      <c r="BG559" s="194">
        <f t="shared" si="36"/>
        <v>0</v>
      </c>
      <c r="BH559" s="194">
        <f t="shared" si="37"/>
        <v>0</v>
      </c>
      <c r="BI559" s="194">
        <f t="shared" si="38"/>
        <v>0</v>
      </c>
      <c r="BJ559" s="16" t="s">
        <v>143</v>
      </c>
      <c r="BK559" s="194">
        <f t="shared" si="39"/>
        <v>0</v>
      </c>
      <c r="BL559" s="16" t="s">
        <v>215</v>
      </c>
      <c r="BM559" s="193" t="s">
        <v>1163</v>
      </c>
    </row>
    <row r="560" spans="1:65" s="2" customFormat="1" ht="16.5" customHeight="1">
      <c r="A560" s="33"/>
      <c r="B560" s="34"/>
      <c r="C560" s="181" t="s">
        <v>1164</v>
      </c>
      <c r="D560" s="181" t="s">
        <v>138</v>
      </c>
      <c r="E560" s="182" t="s">
        <v>1165</v>
      </c>
      <c r="F560" s="183" t="s">
        <v>1166</v>
      </c>
      <c r="G560" s="184" t="s">
        <v>209</v>
      </c>
      <c r="H560" s="185">
        <v>3</v>
      </c>
      <c r="I560" s="186"/>
      <c r="J560" s="187">
        <f t="shared" si="30"/>
        <v>0</v>
      </c>
      <c r="K560" s="188"/>
      <c r="L560" s="38"/>
      <c r="M560" s="189" t="s">
        <v>1</v>
      </c>
      <c r="N560" s="190" t="s">
        <v>41</v>
      </c>
      <c r="O560" s="70"/>
      <c r="P560" s="191">
        <f t="shared" si="31"/>
        <v>0</v>
      </c>
      <c r="Q560" s="191">
        <v>0</v>
      </c>
      <c r="R560" s="191">
        <f t="shared" si="32"/>
        <v>0</v>
      </c>
      <c r="S560" s="191">
        <v>0</v>
      </c>
      <c r="T560" s="192">
        <f t="shared" si="33"/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193" t="s">
        <v>215</v>
      </c>
      <c r="AT560" s="193" t="s">
        <v>138</v>
      </c>
      <c r="AU560" s="193" t="s">
        <v>143</v>
      </c>
      <c r="AY560" s="16" t="s">
        <v>136</v>
      </c>
      <c r="BE560" s="194">
        <f t="shared" si="34"/>
        <v>0</v>
      </c>
      <c r="BF560" s="194">
        <f t="shared" si="35"/>
        <v>0</v>
      </c>
      <c r="BG560" s="194">
        <f t="shared" si="36"/>
        <v>0</v>
      </c>
      <c r="BH560" s="194">
        <f t="shared" si="37"/>
        <v>0</v>
      </c>
      <c r="BI560" s="194">
        <f t="shared" si="38"/>
        <v>0</v>
      </c>
      <c r="BJ560" s="16" t="s">
        <v>143</v>
      </c>
      <c r="BK560" s="194">
        <f t="shared" si="39"/>
        <v>0</v>
      </c>
      <c r="BL560" s="16" t="s">
        <v>215</v>
      </c>
      <c r="BM560" s="193" t="s">
        <v>1167</v>
      </c>
    </row>
    <row r="561" spans="1:65" s="2" customFormat="1" ht="16.5" customHeight="1">
      <c r="A561" s="33"/>
      <c r="B561" s="34"/>
      <c r="C561" s="181" t="s">
        <v>1168</v>
      </c>
      <c r="D561" s="181" t="s">
        <v>138</v>
      </c>
      <c r="E561" s="182" t="s">
        <v>1169</v>
      </c>
      <c r="F561" s="183" t="s">
        <v>1170</v>
      </c>
      <c r="G561" s="184" t="s">
        <v>209</v>
      </c>
      <c r="H561" s="185">
        <v>3</v>
      </c>
      <c r="I561" s="186"/>
      <c r="J561" s="187">
        <f t="shared" si="30"/>
        <v>0</v>
      </c>
      <c r="K561" s="188"/>
      <c r="L561" s="38"/>
      <c r="M561" s="189" t="s">
        <v>1</v>
      </c>
      <c r="N561" s="190" t="s">
        <v>41</v>
      </c>
      <c r="O561" s="70"/>
      <c r="P561" s="191">
        <f t="shared" si="31"/>
        <v>0</v>
      </c>
      <c r="Q561" s="191">
        <v>0</v>
      </c>
      <c r="R561" s="191">
        <f t="shared" si="32"/>
        <v>0</v>
      </c>
      <c r="S561" s="191">
        <v>0</v>
      </c>
      <c r="T561" s="192">
        <f t="shared" si="33"/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93" t="s">
        <v>215</v>
      </c>
      <c r="AT561" s="193" t="s">
        <v>138</v>
      </c>
      <c r="AU561" s="193" t="s">
        <v>143</v>
      </c>
      <c r="AY561" s="16" t="s">
        <v>136</v>
      </c>
      <c r="BE561" s="194">
        <f t="shared" si="34"/>
        <v>0</v>
      </c>
      <c r="BF561" s="194">
        <f t="shared" si="35"/>
        <v>0</v>
      </c>
      <c r="BG561" s="194">
        <f t="shared" si="36"/>
        <v>0</v>
      </c>
      <c r="BH561" s="194">
        <f t="shared" si="37"/>
        <v>0</v>
      </c>
      <c r="BI561" s="194">
        <f t="shared" si="38"/>
        <v>0</v>
      </c>
      <c r="BJ561" s="16" t="s">
        <v>143</v>
      </c>
      <c r="BK561" s="194">
        <f t="shared" si="39"/>
        <v>0</v>
      </c>
      <c r="BL561" s="16" t="s">
        <v>215</v>
      </c>
      <c r="BM561" s="193" t="s">
        <v>1171</v>
      </c>
    </row>
    <row r="562" spans="1:65" s="2" customFormat="1" ht="16.5" customHeight="1">
      <c r="A562" s="33"/>
      <c r="B562" s="34"/>
      <c r="C562" s="181" t="s">
        <v>1172</v>
      </c>
      <c r="D562" s="181" t="s">
        <v>138</v>
      </c>
      <c r="E562" s="182" t="s">
        <v>1173</v>
      </c>
      <c r="F562" s="183" t="s">
        <v>1174</v>
      </c>
      <c r="G562" s="184" t="s">
        <v>209</v>
      </c>
      <c r="H562" s="185">
        <v>3</v>
      </c>
      <c r="I562" s="186"/>
      <c r="J562" s="187">
        <f t="shared" si="30"/>
        <v>0</v>
      </c>
      <c r="K562" s="188"/>
      <c r="L562" s="38"/>
      <c r="M562" s="189" t="s">
        <v>1</v>
      </c>
      <c r="N562" s="190" t="s">
        <v>41</v>
      </c>
      <c r="O562" s="70"/>
      <c r="P562" s="191">
        <f t="shared" si="31"/>
        <v>0</v>
      </c>
      <c r="Q562" s="191">
        <v>0</v>
      </c>
      <c r="R562" s="191">
        <f t="shared" si="32"/>
        <v>0</v>
      </c>
      <c r="S562" s="191">
        <v>0</v>
      </c>
      <c r="T562" s="192">
        <f t="shared" si="33"/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193" t="s">
        <v>215</v>
      </c>
      <c r="AT562" s="193" t="s">
        <v>138</v>
      </c>
      <c r="AU562" s="193" t="s">
        <v>143</v>
      </c>
      <c r="AY562" s="16" t="s">
        <v>136</v>
      </c>
      <c r="BE562" s="194">
        <f t="shared" si="34"/>
        <v>0</v>
      </c>
      <c r="BF562" s="194">
        <f t="shared" si="35"/>
        <v>0</v>
      </c>
      <c r="BG562" s="194">
        <f t="shared" si="36"/>
        <v>0</v>
      </c>
      <c r="BH562" s="194">
        <f t="shared" si="37"/>
        <v>0</v>
      </c>
      <c r="BI562" s="194">
        <f t="shared" si="38"/>
        <v>0</v>
      </c>
      <c r="BJ562" s="16" t="s">
        <v>143</v>
      </c>
      <c r="BK562" s="194">
        <f t="shared" si="39"/>
        <v>0</v>
      </c>
      <c r="BL562" s="16" t="s">
        <v>215</v>
      </c>
      <c r="BM562" s="193" t="s">
        <v>1175</v>
      </c>
    </row>
    <row r="563" spans="1:65" s="2" customFormat="1" ht="16.5" customHeight="1">
      <c r="A563" s="33"/>
      <c r="B563" s="34"/>
      <c r="C563" s="181" t="s">
        <v>1176</v>
      </c>
      <c r="D563" s="181" t="s">
        <v>138</v>
      </c>
      <c r="E563" s="182" t="s">
        <v>1177</v>
      </c>
      <c r="F563" s="183" t="s">
        <v>1178</v>
      </c>
      <c r="G563" s="184" t="s">
        <v>209</v>
      </c>
      <c r="H563" s="185">
        <v>3</v>
      </c>
      <c r="I563" s="186"/>
      <c r="J563" s="187">
        <f t="shared" si="30"/>
        <v>0</v>
      </c>
      <c r="K563" s="188"/>
      <c r="L563" s="38"/>
      <c r="M563" s="189" t="s">
        <v>1</v>
      </c>
      <c r="N563" s="190" t="s">
        <v>41</v>
      </c>
      <c r="O563" s="70"/>
      <c r="P563" s="191">
        <f t="shared" si="31"/>
        <v>0</v>
      </c>
      <c r="Q563" s="191">
        <v>0</v>
      </c>
      <c r="R563" s="191">
        <f t="shared" si="32"/>
        <v>0</v>
      </c>
      <c r="S563" s="191">
        <v>0</v>
      </c>
      <c r="T563" s="192">
        <f t="shared" si="33"/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93" t="s">
        <v>215</v>
      </c>
      <c r="AT563" s="193" t="s">
        <v>138</v>
      </c>
      <c r="AU563" s="193" t="s">
        <v>143</v>
      </c>
      <c r="AY563" s="16" t="s">
        <v>136</v>
      </c>
      <c r="BE563" s="194">
        <f t="shared" si="34"/>
        <v>0</v>
      </c>
      <c r="BF563" s="194">
        <f t="shared" si="35"/>
        <v>0</v>
      </c>
      <c r="BG563" s="194">
        <f t="shared" si="36"/>
        <v>0</v>
      </c>
      <c r="BH563" s="194">
        <f t="shared" si="37"/>
        <v>0</v>
      </c>
      <c r="BI563" s="194">
        <f t="shared" si="38"/>
        <v>0</v>
      </c>
      <c r="BJ563" s="16" t="s">
        <v>143</v>
      </c>
      <c r="BK563" s="194">
        <f t="shared" si="39"/>
        <v>0</v>
      </c>
      <c r="BL563" s="16" t="s">
        <v>215</v>
      </c>
      <c r="BM563" s="193" t="s">
        <v>1179</v>
      </c>
    </row>
    <row r="564" spans="1:65" s="2" customFormat="1" ht="16.5" customHeight="1">
      <c r="A564" s="33"/>
      <c r="B564" s="34"/>
      <c r="C564" s="181" t="s">
        <v>1180</v>
      </c>
      <c r="D564" s="181" t="s">
        <v>138</v>
      </c>
      <c r="E564" s="182" t="s">
        <v>1181</v>
      </c>
      <c r="F564" s="183" t="s">
        <v>1182</v>
      </c>
      <c r="G564" s="184" t="s">
        <v>209</v>
      </c>
      <c r="H564" s="185">
        <v>3</v>
      </c>
      <c r="I564" s="186"/>
      <c r="J564" s="187">
        <f t="shared" si="30"/>
        <v>0</v>
      </c>
      <c r="K564" s="188"/>
      <c r="L564" s="38"/>
      <c r="M564" s="189" t="s">
        <v>1</v>
      </c>
      <c r="N564" s="190" t="s">
        <v>41</v>
      </c>
      <c r="O564" s="70"/>
      <c r="P564" s="191">
        <f t="shared" si="31"/>
        <v>0</v>
      </c>
      <c r="Q564" s="191">
        <v>0</v>
      </c>
      <c r="R564" s="191">
        <f t="shared" si="32"/>
        <v>0</v>
      </c>
      <c r="S564" s="191">
        <v>0</v>
      </c>
      <c r="T564" s="192">
        <f t="shared" si="33"/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93" t="s">
        <v>215</v>
      </c>
      <c r="AT564" s="193" t="s">
        <v>138</v>
      </c>
      <c r="AU564" s="193" t="s">
        <v>143</v>
      </c>
      <c r="AY564" s="16" t="s">
        <v>136</v>
      </c>
      <c r="BE564" s="194">
        <f t="shared" si="34"/>
        <v>0</v>
      </c>
      <c r="BF564" s="194">
        <f t="shared" si="35"/>
        <v>0</v>
      </c>
      <c r="BG564" s="194">
        <f t="shared" si="36"/>
        <v>0</v>
      </c>
      <c r="BH564" s="194">
        <f t="shared" si="37"/>
        <v>0</v>
      </c>
      <c r="BI564" s="194">
        <f t="shared" si="38"/>
        <v>0</v>
      </c>
      <c r="BJ564" s="16" t="s">
        <v>143</v>
      </c>
      <c r="BK564" s="194">
        <f t="shared" si="39"/>
        <v>0</v>
      </c>
      <c r="BL564" s="16" t="s">
        <v>215</v>
      </c>
      <c r="BM564" s="193" t="s">
        <v>1183</v>
      </c>
    </row>
    <row r="565" spans="1:65" s="2" customFormat="1" ht="16.5" customHeight="1">
      <c r="A565" s="33"/>
      <c r="B565" s="34"/>
      <c r="C565" s="181" t="s">
        <v>1184</v>
      </c>
      <c r="D565" s="181" t="s">
        <v>138</v>
      </c>
      <c r="E565" s="182" t="s">
        <v>1185</v>
      </c>
      <c r="F565" s="183" t="s">
        <v>1186</v>
      </c>
      <c r="G565" s="184" t="s">
        <v>209</v>
      </c>
      <c r="H565" s="185">
        <v>3</v>
      </c>
      <c r="I565" s="186"/>
      <c r="J565" s="187">
        <f t="shared" si="30"/>
        <v>0</v>
      </c>
      <c r="K565" s="188"/>
      <c r="L565" s="38"/>
      <c r="M565" s="189" t="s">
        <v>1</v>
      </c>
      <c r="N565" s="190" t="s">
        <v>41</v>
      </c>
      <c r="O565" s="70"/>
      <c r="P565" s="191">
        <f t="shared" si="31"/>
        <v>0</v>
      </c>
      <c r="Q565" s="191">
        <v>0</v>
      </c>
      <c r="R565" s="191">
        <f t="shared" si="32"/>
        <v>0</v>
      </c>
      <c r="S565" s="191">
        <v>0</v>
      </c>
      <c r="T565" s="192">
        <f t="shared" si="33"/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93" t="s">
        <v>215</v>
      </c>
      <c r="AT565" s="193" t="s">
        <v>138</v>
      </c>
      <c r="AU565" s="193" t="s">
        <v>143</v>
      </c>
      <c r="AY565" s="16" t="s">
        <v>136</v>
      </c>
      <c r="BE565" s="194">
        <f t="shared" si="34"/>
        <v>0</v>
      </c>
      <c r="BF565" s="194">
        <f t="shared" si="35"/>
        <v>0</v>
      </c>
      <c r="BG565" s="194">
        <f t="shared" si="36"/>
        <v>0</v>
      </c>
      <c r="BH565" s="194">
        <f t="shared" si="37"/>
        <v>0</v>
      </c>
      <c r="BI565" s="194">
        <f t="shared" si="38"/>
        <v>0</v>
      </c>
      <c r="BJ565" s="16" t="s">
        <v>143</v>
      </c>
      <c r="BK565" s="194">
        <f t="shared" si="39"/>
        <v>0</v>
      </c>
      <c r="BL565" s="16" t="s">
        <v>215</v>
      </c>
      <c r="BM565" s="193" t="s">
        <v>1187</v>
      </c>
    </row>
    <row r="566" spans="1:65" s="2" customFormat="1" ht="21.75" customHeight="1">
      <c r="A566" s="33"/>
      <c r="B566" s="34"/>
      <c r="C566" s="181" t="s">
        <v>1188</v>
      </c>
      <c r="D566" s="181" t="s">
        <v>138</v>
      </c>
      <c r="E566" s="182" t="s">
        <v>1189</v>
      </c>
      <c r="F566" s="183" t="s">
        <v>1190</v>
      </c>
      <c r="G566" s="184" t="s">
        <v>209</v>
      </c>
      <c r="H566" s="185">
        <v>1</v>
      </c>
      <c r="I566" s="186"/>
      <c r="J566" s="187">
        <f t="shared" si="30"/>
        <v>0</v>
      </c>
      <c r="K566" s="188"/>
      <c r="L566" s="38"/>
      <c r="M566" s="189" t="s">
        <v>1</v>
      </c>
      <c r="N566" s="190" t="s">
        <v>41</v>
      </c>
      <c r="O566" s="70"/>
      <c r="P566" s="191">
        <f t="shared" si="31"/>
        <v>0</v>
      </c>
      <c r="Q566" s="191">
        <v>0</v>
      </c>
      <c r="R566" s="191">
        <f t="shared" si="32"/>
        <v>0</v>
      </c>
      <c r="S566" s="191">
        <v>0</v>
      </c>
      <c r="T566" s="192">
        <f t="shared" si="33"/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93" t="s">
        <v>215</v>
      </c>
      <c r="AT566" s="193" t="s">
        <v>138</v>
      </c>
      <c r="AU566" s="193" t="s">
        <v>143</v>
      </c>
      <c r="AY566" s="16" t="s">
        <v>136</v>
      </c>
      <c r="BE566" s="194">
        <f t="shared" si="34"/>
        <v>0</v>
      </c>
      <c r="BF566" s="194">
        <f t="shared" si="35"/>
        <v>0</v>
      </c>
      <c r="BG566" s="194">
        <f t="shared" si="36"/>
        <v>0</v>
      </c>
      <c r="BH566" s="194">
        <f t="shared" si="37"/>
        <v>0</v>
      </c>
      <c r="BI566" s="194">
        <f t="shared" si="38"/>
        <v>0</v>
      </c>
      <c r="BJ566" s="16" t="s">
        <v>143</v>
      </c>
      <c r="BK566" s="194">
        <f t="shared" si="39"/>
        <v>0</v>
      </c>
      <c r="BL566" s="16" t="s">
        <v>215</v>
      </c>
      <c r="BM566" s="193" t="s">
        <v>1191</v>
      </c>
    </row>
    <row r="567" spans="1:65" s="2" customFormat="1" ht="21.75" customHeight="1">
      <c r="A567" s="33"/>
      <c r="B567" s="34"/>
      <c r="C567" s="181" t="s">
        <v>1192</v>
      </c>
      <c r="D567" s="181" t="s">
        <v>138</v>
      </c>
      <c r="E567" s="182" t="s">
        <v>1193</v>
      </c>
      <c r="F567" s="183" t="s">
        <v>1194</v>
      </c>
      <c r="G567" s="184" t="s">
        <v>209</v>
      </c>
      <c r="H567" s="185">
        <v>1</v>
      </c>
      <c r="I567" s="186"/>
      <c r="J567" s="187">
        <f t="shared" si="30"/>
        <v>0</v>
      </c>
      <c r="K567" s="188"/>
      <c r="L567" s="38"/>
      <c r="M567" s="189" t="s">
        <v>1</v>
      </c>
      <c r="N567" s="190" t="s">
        <v>41</v>
      </c>
      <c r="O567" s="70"/>
      <c r="P567" s="191">
        <f t="shared" si="31"/>
        <v>0</v>
      </c>
      <c r="Q567" s="191">
        <v>0</v>
      </c>
      <c r="R567" s="191">
        <f t="shared" si="32"/>
        <v>0</v>
      </c>
      <c r="S567" s="191">
        <v>0</v>
      </c>
      <c r="T567" s="192">
        <f t="shared" si="33"/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93" t="s">
        <v>215</v>
      </c>
      <c r="AT567" s="193" t="s">
        <v>138</v>
      </c>
      <c r="AU567" s="193" t="s">
        <v>143</v>
      </c>
      <c r="AY567" s="16" t="s">
        <v>136</v>
      </c>
      <c r="BE567" s="194">
        <f t="shared" si="34"/>
        <v>0</v>
      </c>
      <c r="BF567" s="194">
        <f t="shared" si="35"/>
        <v>0</v>
      </c>
      <c r="BG567" s="194">
        <f t="shared" si="36"/>
        <v>0</v>
      </c>
      <c r="BH567" s="194">
        <f t="shared" si="37"/>
        <v>0</v>
      </c>
      <c r="BI567" s="194">
        <f t="shared" si="38"/>
        <v>0</v>
      </c>
      <c r="BJ567" s="16" t="s">
        <v>143</v>
      </c>
      <c r="BK567" s="194">
        <f t="shared" si="39"/>
        <v>0</v>
      </c>
      <c r="BL567" s="16" t="s">
        <v>215</v>
      </c>
      <c r="BM567" s="193" t="s">
        <v>1195</v>
      </c>
    </row>
    <row r="568" spans="1:65" s="2" customFormat="1" ht="24.2" customHeight="1">
      <c r="A568" s="33"/>
      <c r="B568" s="34"/>
      <c r="C568" s="181" t="s">
        <v>1196</v>
      </c>
      <c r="D568" s="181" t="s">
        <v>138</v>
      </c>
      <c r="E568" s="182" t="s">
        <v>1197</v>
      </c>
      <c r="F568" s="183" t="s">
        <v>1198</v>
      </c>
      <c r="G568" s="184" t="s">
        <v>209</v>
      </c>
      <c r="H568" s="185">
        <v>1</v>
      </c>
      <c r="I568" s="186"/>
      <c r="J568" s="187">
        <f t="shared" si="30"/>
        <v>0</v>
      </c>
      <c r="K568" s="188"/>
      <c r="L568" s="38"/>
      <c r="M568" s="189" t="s">
        <v>1</v>
      </c>
      <c r="N568" s="190" t="s">
        <v>41</v>
      </c>
      <c r="O568" s="70"/>
      <c r="P568" s="191">
        <f t="shared" si="31"/>
        <v>0</v>
      </c>
      <c r="Q568" s="191">
        <v>0</v>
      </c>
      <c r="R568" s="191">
        <f t="shared" si="32"/>
        <v>0</v>
      </c>
      <c r="S568" s="191">
        <v>0</v>
      </c>
      <c r="T568" s="192">
        <f t="shared" si="33"/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193" t="s">
        <v>215</v>
      </c>
      <c r="AT568" s="193" t="s">
        <v>138</v>
      </c>
      <c r="AU568" s="193" t="s">
        <v>143</v>
      </c>
      <c r="AY568" s="16" t="s">
        <v>136</v>
      </c>
      <c r="BE568" s="194">
        <f t="shared" si="34"/>
        <v>0</v>
      </c>
      <c r="BF568" s="194">
        <f t="shared" si="35"/>
        <v>0</v>
      </c>
      <c r="BG568" s="194">
        <f t="shared" si="36"/>
        <v>0</v>
      </c>
      <c r="BH568" s="194">
        <f t="shared" si="37"/>
        <v>0</v>
      </c>
      <c r="BI568" s="194">
        <f t="shared" si="38"/>
        <v>0</v>
      </c>
      <c r="BJ568" s="16" t="s">
        <v>143</v>
      </c>
      <c r="BK568" s="194">
        <f t="shared" si="39"/>
        <v>0</v>
      </c>
      <c r="BL568" s="16" t="s">
        <v>215</v>
      </c>
      <c r="BM568" s="193" t="s">
        <v>1199</v>
      </c>
    </row>
    <row r="569" spans="1:65" s="2" customFormat="1" ht="16.5" customHeight="1">
      <c r="A569" s="33"/>
      <c r="B569" s="34"/>
      <c r="C569" s="181" t="s">
        <v>1200</v>
      </c>
      <c r="D569" s="181" t="s">
        <v>138</v>
      </c>
      <c r="E569" s="182" t="s">
        <v>1201</v>
      </c>
      <c r="F569" s="183" t="s">
        <v>1202</v>
      </c>
      <c r="G569" s="184" t="s">
        <v>141</v>
      </c>
      <c r="H569" s="185">
        <v>129.84299999999999</v>
      </c>
      <c r="I569" s="186"/>
      <c r="J569" s="187">
        <f t="shared" si="30"/>
        <v>0</v>
      </c>
      <c r="K569" s="188"/>
      <c r="L569" s="38"/>
      <c r="M569" s="189" t="s">
        <v>1</v>
      </c>
      <c r="N569" s="190" t="s">
        <v>41</v>
      </c>
      <c r="O569" s="70"/>
      <c r="P569" s="191">
        <f t="shared" si="31"/>
        <v>0</v>
      </c>
      <c r="Q569" s="191">
        <v>0</v>
      </c>
      <c r="R569" s="191">
        <f t="shared" si="32"/>
        <v>0</v>
      </c>
      <c r="S569" s="191">
        <v>1.695E-2</v>
      </c>
      <c r="T569" s="192">
        <f t="shared" si="33"/>
        <v>2.2008388499999998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93" t="s">
        <v>215</v>
      </c>
      <c r="AT569" s="193" t="s">
        <v>138</v>
      </c>
      <c r="AU569" s="193" t="s">
        <v>143</v>
      </c>
      <c r="AY569" s="16" t="s">
        <v>136</v>
      </c>
      <c r="BE569" s="194">
        <f t="shared" si="34"/>
        <v>0</v>
      </c>
      <c r="BF569" s="194">
        <f t="shared" si="35"/>
        <v>0</v>
      </c>
      <c r="BG569" s="194">
        <f t="shared" si="36"/>
        <v>0</v>
      </c>
      <c r="BH569" s="194">
        <f t="shared" si="37"/>
        <v>0</v>
      </c>
      <c r="BI569" s="194">
        <f t="shared" si="38"/>
        <v>0</v>
      </c>
      <c r="BJ569" s="16" t="s">
        <v>143</v>
      </c>
      <c r="BK569" s="194">
        <f t="shared" si="39"/>
        <v>0</v>
      </c>
      <c r="BL569" s="16" t="s">
        <v>215</v>
      </c>
      <c r="BM569" s="193" t="s">
        <v>1203</v>
      </c>
    </row>
    <row r="570" spans="1:65" s="13" customFormat="1" ht="11.25">
      <c r="B570" s="195"/>
      <c r="C570" s="196"/>
      <c r="D570" s="197" t="s">
        <v>145</v>
      </c>
      <c r="E570" s="198" t="s">
        <v>1</v>
      </c>
      <c r="F570" s="199" t="s">
        <v>1204</v>
      </c>
      <c r="G570" s="196"/>
      <c r="H570" s="200">
        <v>125.843</v>
      </c>
      <c r="I570" s="201"/>
      <c r="J570" s="196"/>
      <c r="K570" s="196"/>
      <c r="L570" s="202"/>
      <c r="M570" s="203"/>
      <c r="N570" s="204"/>
      <c r="O570" s="204"/>
      <c r="P570" s="204"/>
      <c r="Q570" s="204"/>
      <c r="R570" s="204"/>
      <c r="S570" s="204"/>
      <c r="T570" s="205"/>
      <c r="AT570" s="206" t="s">
        <v>145</v>
      </c>
      <c r="AU570" s="206" t="s">
        <v>143</v>
      </c>
      <c r="AV570" s="13" t="s">
        <v>143</v>
      </c>
      <c r="AW570" s="13" t="s">
        <v>32</v>
      </c>
      <c r="AX570" s="13" t="s">
        <v>75</v>
      </c>
      <c r="AY570" s="206" t="s">
        <v>136</v>
      </c>
    </row>
    <row r="571" spans="1:65" s="13" customFormat="1" ht="11.25">
      <c r="B571" s="195"/>
      <c r="C571" s="196"/>
      <c r="D571" s="197" t="s">
        <v>145</v>
      </c>
      <c r="E571" s="198" t="s">
        <v>1</v>
      </c>
      <c r="F571" s="199" t="s">
        <v>1205</v>
      </c>
      <c r="G571" s="196"/>
      <c r="H571" s="200">
        <v>4</v>
      </c>
      <c r="I571" s="201"/>
      <c r="J571" s="196"/>
      <c r="K571" s="196"/>
      <c r="L571" s="202"/>
      <c r="M571" s="203"/>
      <c r="N571" s="204"/>
      <c r="O571" s="204"/>
      <c r="P571" s="204"/>
      <c r="Q571" s="204"/>
      <c r="R571" s="204"/>
      <c r="S571" s="204"/>
      <c r="T571" s="205"/>
      <c r="AT571" s="206" t="s">
        <v>145</v>
      </c>
      <c r="AU571" s="206" t="s">
        <v>143</v>
      </c>
      <c r="AV571" s="13" t="s">
        <v>143</v>
      </c>
      <c r="AW571" s="13" t="s">
        <v>32</v>
      </c>
      <c r="AX571" s="13" t="s">
        <v>75</v>
      </c>
      <c r="AY571" s="206" t="s">
        <v>136</v>
      </c>
    </row>
    <row r="572" spans="1:65" s="14" customFormat="1" ht="11.25">
      <c r="B572" s="218"/>
      <c r="C572" s="219"/>
      <c r="D572" s="197" t="s">
        <v>145</v>
      </c>
      <c r="E572" s="220" t="s">
        <v>1</v>
      </c>
      <c r="F572" s="221" t="s">
        <v>243</v>
      </c>
      <c r="G572" s="219"/>
      <c r="H572" s="222">
        <v>129.84300000000002</v>
      </c>
      <c r="I572" s="223"/>
      <c r="J572" s="219"/>
      <c r="K572" s="219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145</v>
      </c>
      <c r="AU572" s="228" t="s">
        <v>143</v>
      </c>
      <c r="AV572" s="14" t="s">
        <v>142</v>
      </c>
      <c r="AW572" s="14" t="s">
        <v>32</v>
      </c>
      <c r="AX572" s="14" t="s">
        <v>14</v>
      </c>
      <c r="AY572" s="228" t="s">
        <v>136</v>
      </c>
    </row>
    <row r="573" spans="1:65" s="2" customFormat="1" ht="24.2" customHeight="1">
      <c r="A573" s="33"/>
      <c r="B573" s="34"/>
      <c r="C573" s="181" t="s">
        <v>1206</v>
      </c>
      <c r="D573" s="181" t="s">
        <v>138</v>
      </c>
      <c r="E573" s="182" t="s">
        <v>1207</v>
      </c>
      <c r="F573" s="183" t="s">
        <v>1208</v>
      </c>
      <c r="G573" s="184" t="s">
        <v>209</v>
      </c>
      <c r="H573" s="185">
        <v>22</v>
      </c>
      <c r="I573" s="186"/>
      <c r="J573" s="187">
        <f t="shared" ref="J573:J584" si="40">ROUND(I573*H573,2)</f>
        <v>0</v>
      </c>
      <c r="K573" s="188"/>
      <c r="L573" s="38"/>
      <c r="M573" s="189" t="s">
        <v>1</v>
      </c>
      <c r="N573" s="190" t="s">
        <v>41</v>
      </c>
      <c r="O573" s="70"/>
      <c r="P573" s="191">
        <f t="shared" ref="P573:P584" si="41">O573*H573</f>
        <v>0</v>
      </c>
      <c r="Q573" s="191">
        <v>0</v>
      </c>
      <c r="R573" s="191">
        <f t="shared" ref="R573:R584" si="42">Q573*H573</f>
        <v>0</v>
      </c>
      <c r="S573" s="191">
        <v>2.4E-2</v>
      </c>
      <c r="T573" s="192">
        <f t="shared" ref="T573:T584" si="43">S573*H573</f>
        <v>0.52800000000000002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93" t="s">
        <v>215</v>
      </c>
      <c r="AT573" s="193" t="s">
        <v>138</v>
      </c>
      <c r="AU573" s="193" t="s">
        <v>143</v>
      </c>
      <c r="AY573" s="16" t="s">
        <v>136</v>
      </c>
      <c r="BE573" s="194">
        <f t="shared" ref="BE573:BE584" si="44">IF(N573="základní",J573,0)</f>
        <v>0</v>
      </c>
      <c r="BF573" s="194">
        <f t="shared" ref="BF573:BF584" si="45">IF(N573="snížená",J573,0)</f>
        <v>0</v>
      </c>
      <c r="BG573" s="194">
        <f t="shared" ref="BG573:BG584" si="46">IF(N573="zákl. přenesená",J573,0)</f>
        <v>0</v>
      </c>
      <c r="BH573" s="194">
        <f t="shared" ref="BH573:BH584" si="47">IF(N573="sníž. přenesená",J573,0)</f>
        <v>0</v>
      </c>
      <c r="BI573" s="194">
        <f t="shared" ref="BI573:BI584" si="48">IF(N573="nulová",J573,0)</f>
        <v>0</v>
      </c>
      <c r="BJ573" s="16" t="s">
        <v>143</v>
      </c>
      <c r="BK573" s="194">
        <f t="shared" ref="BK573:BK584" si="49">ROUND(I573*H573,2)</f>
        <v>0</v>
      </c>
      <c r="BL573" s="16" t="s">
        <v>215</v>
      </c>
      <c r="BM573" s="193" t="s">
        <v>1209</v>
      </c>
    </row>
    <row r="574" spans="1:65" s="2" customFormat="1" ht="24.2" customHeight="1">
      <c r="A574" s="33"/>
      <c r="B574" s="34"/>
      <c r="C574" s="181" t="s">
        <v>1210</v>
      </c>
      <c r="D574" s="181" t="s">
        <v>138</v>
      </c>
      <c r="E574" s="182" t="s">
        <v>1211</v>
      </c>
      <c r="F574" s="183" t="s">
        <v>1212</v>
      </c>
      <c r="G574" s="184" t="s">
        <v>246</v>
      </c>
      <c r="H574" s="185">
        <v>4.5</v>
      </c>
      <c r="I574" s="186"/>
      <c r="J574" s="187">
        <f t="shared" si="40"/>
        <v>0</v>
      </c>
      <c r="K574" s="188"/>
      <c r="L574" s="38"/>
      <c r="M574" s="189" t="s">
        <v>1</v>
      </c>
      <c r="N574" s="190" t="s">
        <v>41</v>
      </c>
      <c r="O574" s="70"/>
      <c r="P574" s="191">
        <f t="shared" si="41"/>
        <v>0</v>
      </c>
      <c r="Q574" s="191">
        <v>0</v>
      </c>
      <c r="R574" s="191">
        <f t="shared" si="42"/>
        <v>0</v>
      </c>
      <c r="S574" s="191">
        <v>0</v>
      </c>
      <c r="T574" s="192">
        <f t="shared" si="43"/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93" t="s">
        <v>215</v>
      </c>
      <c r="AT574" s="193" t="s">
        <v>138</v>
      </c>
      <c r="AU574" s="193" t="s">
        <v>143</v>
      </c>
      <c r="AY574" s="16" t="s">
        <v>136</v>
      </c>
      <c r="BE574" s="194">
        <f t="shared" si="44"/>
        <v>0</v>
      </c>
      <c r="BF574" s="194">
        <f t="shared" si="45"/>
        <v>0</v>
      </c>
      <c r="BG574" s="194">
        <f t="shared" si="46"/>
        <v>0</v>
      </c>
      <c r="BH574" s="194">
        <f t="shared" si="47"/>
        <v>0</v>
      </c>
      <c r="BI574" s="194">
        <f t="shared" si="48"/>
        <v>0</v>
      </c>
      <c r="BJ574" s="16" t="s">
        <v>143</v>
      </c>
      <c r="BK574" s="194">
        <f t="shared" si="49"/>
        <v>0</v>
      </c>
      <c r="BL574" s="16" t="s">
        <v>215</v>
      </c>
      <c r="BM574" s="193" t="s">
        <v>1213</v>
      </c>
    </row>
    <row r="575" spans="1:65" s="2" customFormat="1" ht="24.2" customHeight="1">
      <c r="A575" s="33"/>
      <c r="B575" s="34"/>
      <c r="C575" s="207" t="s">
        <v>1214</v>
      </c>
      <c r="D575" s="207" t="s">
        <v>179</v>
      </c>
      <c r="E575" s="208" t="s">
        <v>1215</v>
      </c>
      <c r="F575" s="209" t="s">
        <v>1216</v>
      </c>
      <c r="G575" s="210" t="s">
        <v>246</v>
      </c>
      <c r="H575" s="211">
        <v>4.5</v>
      </c>
      <c r="I575" s="212"/>
      <c r="J575" s="213">
        <f t="shared" si="40"/>
        <v>0</v>
      </c>
      <c r="K575" s="214"/>
      <c r="L575" s="215"/>
      <c r="M575" s="216" t="s">
        <v>1</v>
      </c>
      <c r="N575" s="217" t="s">
        <v>41</v>
      </c>
      <c r="O575" s="70"/>
      <c r="P575" s="191">
        <f t="shared" si="41"/>
        <v>0</v>
      </c>
      <c r="Q575" s="191">
        <v>6.0000000000000001E-3</v>
      </c>
      <c r="R575" s="191">
        <f t="shared" si="42"/>
        <v>2.7E-2</v>
      </c>
      <c r="S575" s="191">
        <v>0</v>
      </c>
      <c r="T575" s="192">
        <f t="shared" si="43"/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193" t="s">
        <v>301</v>
      </c>
      <c r="AT575" s="193" t="s">
        <v>179</v>
      </c>
      <c r="AU575" s="193" t="s">
        <v>143</v>
      </c>
      <c r="AY575" s="16" t="s">
        <v>136</v>
      </c>
      <c r="BE575" s="194">
        <f t="shared" si="44"/>
        <v>0</v>
      </c>
      <c r="BF575" s="194">
        <f t="shared" si="45"/>
        <v>0</v>
      </c>
      <c r="BG575" s="194">
        <f t="shared" si="46"/>
        <v>0</v>
      </c>
      <c r="BH575" s="194">
        <f t="shared" si="47"/>
        <v>0</v>
      </c>
      <c r="BI575" s="194">
        <f t="shared" si="48"/>
        <v>0</v>
      </c>
      <c r="BJ575" s="16" t="s">
        <v>143</v>
      </c>
      <c r="BK575" s="194">
        <f t="shared" si="49"/>
        <v>0</v>
      </c>
      <c r="BL575" s="16" t="s">
        <v>215</v>
      </c>
      <c r="BM575" s="193" t="s">
        <v>1217</v>
      </c>
    </row>
    <row r="576" spans="1:65" s="2" customFormat="1" ht="24.2" customHeight="1">
      <c r="A576" s="33"/>
      <c r="B576" s="34"/>
      <c r="C576" s="207" t="s">
        <v>1218</v>
      </c>
      <c r="D576" s="207" t="s">
        <v>179</v>
      </c>
      <c r="E576" s="208" t="s">
        <v>1219</v>
      </c>
      <c r="F576" s="209" t="s">
        <v>1220</v>
      </c>
      <c r="G576" s="210" t="s">
        <v>209</v>
      </c>
      <c r="H576" s="211">
        <v>3</v>
      </c>
      <c r="I576" s="212"/>
      <c r="J576" s="213">
        <f t="shared" si="40"/>
        <v>0</v>
      </c>
      <c r="K576" s="214"/>
      <c r="L576" s="215"/>
      <c r="M576" s="216" t="s">
        <v>1</v>
      </c>
      <c r="N576" s="217" t="s">
        <v>41</v>
      </c>
      <c r="O576" s="70"/>
      <c r="P576" s="191">
        <f t="shared" si="41"/>
        <v>0</v>
      </c>
      <c r="Q576" s="191">
        <v>6.0000000000000002E-5</v>
      </c>
      <c r="R576" s="191">
        <f t="shared" si="42"/>
        <v>1.8000000000000001E-4</v>
      </c>
      <c r="S576" s="191">
        <v>0</v>
      </c>
      <c r="T576" s="192">
        <f t="shared" si="43"/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93" t="s">
        <v>301</v>
      </c>
      <c r="AT576" s="193" t="s">
        <v>179</v>
      </c>
      <c r="AU576" s="193" t="s">
        <v>143</v>
      </c>
      <c r="AY576" s="16" t="s">
        <v>136</v>
      </c>
      <c r="BE576" s="194">
        <f t="shared" si="44"/>
        <v>0</v>
      </c>
      <c r="BF576" s="194">
        <f t="shared" si="45"/>
        <v>0</v>
      </c>
      <c r="BG576" s="194">
        <f t="shared" si="46"/>
        <v>0</v>
      </c>
      <c r="BH576" s="194">
        <f t="shared" si="47"/>
        <v>0</v>
      </c>
      <c r="BI576" s="194">
        <f t="shared" si="48"/>
        <v>0</v>
      </c>
      <c r="BJ576" s="16" t="s">
        <v>143</v>
      </c>
      <c r="BK576" s="194">
        <f t="shared" si="49"/>
        <v>0</v>
      </c>
      <c r="BL576" s="16" t="s">
        <v>215</v>
      </c>
      <c r="BM576" s="193" t="s">
        <v>1221</v>
      </c>
    </row>
    <row r="577" spans="1:65" s="2" customFormat="1" ht="24.2" customHeight="1">
      <c r="A577" s="33"/>
      <c r="B577" s="34"/>
      <c r="C577" s="181" t="s">
        <v>1222</v>
      </c>
      <c r="D577" s="181" t="s">
        <v>138</v>
      </c>
      <c r="E577" s="182" t="s">
        <v>1223</v>
      </c>
      <c r="F577" s="183" t="s">
        <v>1224</v>
      </c>
      <c r="G577" s="184" t="s">
        <v>209</v>
      </c>
      <c r="H577" s="185">
        <v>12</v>
      </c>
      <c r="I577" s="186"/>
      <c r="J577" s="187">
        <f t="shared" si="40"/>
        <v>0</v>
      </c>
      <c r="K577" s="188"/>
      <c r="L577" s="38"/>
      <c r="M577" s="189" t="s">
        <v>1</v>
      </c>
      <c r="N577" s="190" t="s">
        <v>41</v>
      </c>
      <c r="O577" s="70"/>
      <c r="P577" s="191">
        <f t="shared" si="41"/>
        <v>0</v>
      </c>
      <c r="Q577" s="191">
        <v>0</v>
      </c>
      <c r="R577" s="191">
        <f t="shared" si="42"/>
        <v>0</v>
      </c>
      <c r="S577" s="191">
        <v>0</v>
      </c>
      <c r="T577" s="192">
        <f t="shared" si="43"/>
        <v>0</v>
      </c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R577" s="193" t="s">
        <v>215</v>
      </c>
      <c r="AT577" s="193" t="s">
        <v>138</v>
      </c>
      <c r="AU577" s="193" t="s">
        <v>143</v>
      </c>
      <c r="AY577" s="16" t="s">
        <v>136</v>
      </c>
      <c r="BE577" s="194">
        <f t="shared" si="44"/>
        <v>0</v>
      </c>
      <c r="BF577" s="194">
        <f t="shared" si="45"/>
        <v>0</v>
      </c>
      <c r="BG577" s="194">
        <f t="shared" si="46"/>
        <v>0</v>
      </c>
      <c r="BH577" s="194">
        <f t="shared" si="47"/>
        <v>0</v>
      </c>
      <c r="BI577" s="194">
        <f t="shared" si="48"/>
        <v>0</v>
      </c>
      <c r="BJ577" s="16" t="s">
        <v>143</v>
      </c>
      <c r="BK577" s="194">
        <f t="shared" si="49"/>
        <v>0</v>
      </c>
      <c r="BL577" s="16" t="s">
        <v>215</v>
      </c>
      <c r="BM577" s="193" t="s">
        <v>1225</v>
      </c>
    </row>
    <row r="578" spans="1:65" s="2" customFormat="1" ht="24.2" customHeight="1">
      <c r="A578" s="33"/>
      <c r="B578" s="34"/>
      <c r="C578" s="207" t="s">
        <v>1226</v>
      </c>
      <c r="D578" s="207" t="s">
        <v>179</v>
      </c>
      <c r="E578" s="208" t="s">
        <v>1227</v>
      </c>
      <c r="F578" s="209" t="s">
        <v>1228</v>
      </c>
      <c r="G578" s="210" t="s">
        <v>209</v>
      </c>
      <c r="H578" s="211">
        <v>9</v>
      </c>
      <c r="I578" s="212"/>
      <c r="J578" s="213">
        <f t="shared" si="40"/>
        <v>0</v>
      </c>
      <c r="K578" s="214"/>
      <c r="L578" s="215"/>
      <c r="M578" s="216" t="s">
        <v>1</v>
      </c>
      <c r="N578" s="217" t="s">
        <v>41</v>
      </c>
      <c r="O578" s="70"/>
      <c r="P578" s="191">
        <f t="shared" si="41"/>
        <v>0</v>
      </c>
      <c r="Q578" s="191">
        <v>1.23E-3</v>
      </c>
      <c r="R578" s="191">
        <f t="shared" si="42"/>
        <v>1.107E-2</v>
      </c>
      <c r="S578" s="191">
        <v>0</v>
      </c>
      <c r="T578" s="192">
        <f t="shared" si="43"/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93" t="s">
        <v>301</v>
      </c>
      <c r="AT578" s="193" t="s">
        <v>179</v>
      </c>
      <c r="AU578" s="193" t="s">
        <v>143</v>
      </c>
      <c r="AY578" s="16" t="s">
        <v>136</v>
      </c>
      <c r="BE578" s="194">
        <f t="shared" si="44"/>
        <v>0</v>
      </c>
      <c r="BF578" s="194">
        <f t="shared" si="45"/>
        <v>0</v>
      </c>
      <c r="BG578" s="194">
        <f t="shared" si="46"/>
        <v>0</v>
      </c>
      <c r="BH578" s="194">
        <f t="shared" si="47"/>
        <v>0</v>
      </c>
      <c r="BI578" s="194">
        <f t="shared" si="48"/>
        <v>0</v>
      </c>
      <c r="BJ578" s="16" t="s">
        <v>143</v>
      </c>
      <c r="BK578" s="194">
        <f t="shared" si="49"/>
        <v>0</v>
      </c>
      <c r="BL578" s="16" t="s">
        <v>215</v>
      </c>
      <c r="BM578" s="193" t="s">
        <v>1229</v>
      </c>
    </row>
    <row r="579" spans="1:65" s="2" customFormat="1" ht="24.2" customHeight="1">
      <c r="A579" s="33"/>
      <c r="B579" s="34"/>
      <c r="C579" s="207" t="s">
        <v>1230</v>
      </c>
      <c r="D579" s="207" t="s">
        <v>179</v>
      </c>
      <c r="E579" s="208" t="s">
        <v>1231</v>
      </c>
      <c r="F579" s="209" t="s">
        <v>1232</v>
      </c>
      <c r="G579" s="210" t="s">
        <v>209</v>
      </c>
      <c r="H579" s="211">
        <v>3</v>
      </c>
      <c r="I579" s="212"/>
      <c r="J579" s="213">
        <f t="shared" si="40"/>
        <v>0</v>
      </c>
      <c r="K579" s="214"/>
      <c r="L579" s="215"/>
      <c r="M579" s="216" t="s">
        <v>1</v>
      </c>
      <c r="N579" s="217" t="s">
        <v>41</v>
      </c>
      <c r="O579" s="70"/>
      <c r="P579" s="191">
        <f t="shared" si="41"/>
        <v>0</v>
      </c>
      <c r="Q579" s="191">
        <v>9.2000000000000003E-4</v>
      </c>
      <c r="R579" s="191">
        <f t="shared" si="42"/>
        <v>2.7600000000000003E-3</v>
      </c>
      <c r="S579" s="191">
        <v>0</v>
      </c>
      <c r="T579" s="192">
        <f t="shared" si="43"/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93" t="s">
        <v>301</v>
      </c>
      <c r="AT579" s="193" t="s">
        <v>179</v>
      </c>
      <c r="AU579" s="193" t="s">
        <v>143</v>
      </c>
      <c r="AY579" s="16" t="s">
        <v>136</v>
      </c>
      <c r="BE579" s="194">
        <f t="shared" si="44"/>
        <v>0</v>
      </c>
      <c r="BF579" s="194">
        <f t="shared" si="45"/>
        <v>0</v>
      </c>
      <c r="BG579" s="194">
        <f t="shared" si="46"/>
        <v>0</v>
      </c>
      <c r="BH579" s="194">
        <f t="shared" si="47"/>
        <v>0</v>
      </c>
      <c r="BI579" s="194">
        <f t="shared" si="48"/>
        <v>0</v>
      </c>
      <c r="BJ579" s="16" t="s">
        <v>143</v>
      </c>
      <c r="BK579" s="194">
        <f t="shared" si="49"/>
        <v>0</v>
      </c>
      <c r="BL579" s="16" t="s">
        <v>215</v>
      </c>
      <c r="BM579" s="193" t="s">
        <v>1233</v>
      </c>
    </row>
    <row r="580" spans="1:65" s="2" customFormat="1" ht="24.2" customHeight="1">
      <c r="A580" s="33"/>
      <c r="B580" s="34"/>
      <c r="C580" s="181" t="s">
        <v>1234</v>
      </c>
      <c r="D580" s="181" t="s">
        <v>138</v>
      </c>
      <c r="E580" s="182" t="s">
        <v>1235</v>
      </c>
      <c r="F580" s="183" t="s">
        <v>1236</v>
      </c>
      <c r="G580" s="184" t="s">
        <v>209</v>
      </c>
      <c r="H580" s="185">
        <v>3</v>
      </c>
      <c r="I580" s="186"/>
      <c r="J580" s="187">
        <f t="shared" si="40"/>
        <v>0</v>
      </c>
      <c r="K580" s="188"/>
      <c r="L580" s="38"/>
      <c r="M580" s="189" t="s">
        <v>1</v>
      </c>
      <c r="N580" s="190" t="s">
        <v>41</v>
      </c>
      <c r="O580" s="70"/>
      <c r="P580" s="191">
        <f t="shared" si="41"/>
        <v>0</v>
      </c>
      <c r="Q580" s="191">
        <v>0</v>
      </c>
      <c r="R580" s="191">
        <f t="shared" si="42"/>
        <v>0</v>
      </c>
      <c r="S580" s="191">
        <v>0</v>
      </c>
      <c r="T580" s="192">
        <f t="shared" si="43"/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93" t="s">
        <v>215</v>
      </c>
      <c r="AT580" s="193" t="s">
        <v>138</v>
      </c>
      <c r="AU580" s="193" t="s">
        <v>143</v>
      </c>
      <c r="AY580" s="16" t="s">
        <v>136</v>
      </c>
      <c r="BE580" s="194">
        <f t="shared" si="44"/>
        <v>0</v>
      </c>
      <c r="BF580" s="194">
        <f t="shared" si="45"/>
        <v>0</v>
      </c>
      <c r="BG580" s="194">
        <f t="shared" si="46"/>
        <v>0</v>
      </c>
      <c r="BH580" s="194">
        <f t="shared" si="47"/>
        <v>0</v>
      </c>
      <c r="BI580" s="194">
        <f t="shared" si="48"/>
        <v>0</v>
      </c>
      <c r="BJ580" s="16" t="s">
        <v>143</v>
      </c>
      <c r="BK580" s="194">
        <f t="shared" si="49"/>
        <v>0</v>
      </c>
      <c r="BL580" s="16" t="s">
        <v>215</v>
      </c>
      <c r="BM580" s="193" t="s">
        <v>1237</v>
      </c>
    </row>
    <row r="581" spans="1:65" s="2" customFormat="1" ht="24.2" customHeight="1">
      <c r="A581" s="33"/>
      <c r="B581" s="34"/>
      <c r="C581" s="207" t="s">
        <v>1238</v>
      </c>
      <c r="D581" s="207" t="s">
        <v>179</v>
      </c>
      <c r="E581" s="208" t="s">
        <v>1239</v>
      </c>
      <c r="F581" s="209" t="s">
        <v>1240</v>
      </c>
      <c r="G581" s="210" t="s">
        <v>209</v>
      </c>
      <c r="H581" s="211">
        <v>3</v>
      </c>
      <c r="I581" s="212"/>
      <c r="J581" s="213">
        <f t="shared" si="40"/>
        <v>0</v>
      </c>
      <c r="K581" s="214"/>
      <c r="L581" s="215"/>
      <c r="M581" s="216" t="s">
        <v>1</v>
      </c>
      <c r="N581" s="217" t="s">
        <v>41</v>
      </c>
      <c r="O581" s="70"/>
      <c r="P581" s="191">
        <f t="shared" si="41"/>
        <v>0</v>
      </c>
      <c r="Q581" s="191">
        <v>2.1800000000000001E-3</v>
      </c>
      <c r="R581" s="191">
        <f t="shared" si="42"/>
        <v>6.5400000000000007E-3</v>
      </c>
      <c r="S581" s="191">
        <v>0</v>
      </c>
      <c r="T581" s="192">
        <f t="shared" si="43"/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93" t="s">
        <v>301</v>
      </c>
      <c r="AT581" s="193" t="s">
        <v>179</v>
      </c>
      <c r="AU581" s="193" t="s">
        <v>143</v>
      </c>
      <c r="AY581" s="16" t="s">
        <v>136</v>
      </c>
      <c r="BE581" s="194">
        <f t="shared" si="44"/>
        <v>0</v>
      </c>
      <c r="BF581" s="194">
        <f t="shared" si="45"/>
        <v>0</v>
      </c>
      <c r="BG581" s="194">
        <f t="shared" si="46"/>
        <v>0</v>
      </c>
      <c r="BH581" s="194">
        <f t="shared" si="47"/>
        <v>0</v>
      </c>
      <c r="BI581" s="194">
        <f t="shared" si="48"/>
        <v>0</v>
      </c>
      <c r="BJ581" s="16" t="s">
        <v>143</v>
      </c>
      <c r="BK581" s="194">
        <f t="shared" si="49"/>
        <v>0</v>
      </c>
      <c r="BL581" s="16" t="s">
        <v>215</v>
      </c>
      <c r="BM581" s="193" t="s">
        <v>1241</v>
      </c>
    </row>
    <row r="582" spans="1:65" s="2" customFormat="1" ht="24.2" customHeight="1">
      <c r="A582" s="33"/>
      <c r="B582" s="34"/>
      <c r="C582" s="181" t="s">
        <v>1242</v>
      </c>
      <c r="D582" s="181" t="s">
        <v>138</v>
      </c>
      <c r="E582" s="182" t="s">
        <v>1243</v>
      </c>
      <c r="F582" s="183" t="s">
        <v>1244</v>
      </c>
      <c r="G582" s="184" t="s">
        <v>209</v>
      </c>
      <c r="H582" s="185">
        <v>3</v>
      </c>
      <c r="I582" s="186"/>
      <c r="J582" s="187">
        <f t="shared" si="40"/>
        <v>0</v>
      </c>
      <c r="K582" s="188"/>
      <c r="L582" s="38"/>
      <c r="M582" s="189" t="s">
        <v>1</v>
      </c>
      <c r="N582" s="190" t="s">
        <v>41</v>
      </c>
      <c r="O582" s="70"/>
      <c r="P582" s="191">
        <f t="shared" si="41"/>
        <v>0</v>
      </c>
      <c r="Q582" s="191">
        <v>0</v>
      </c>
      <c r="R582" s="191">
        <f t="shared" si="42"/>
        <v>0</v>
      </c>
      <c r="S582" s="191">
        <v>0.16600000000000001</v>
      </c>
      <c r="T582" s="192">
        <f t="shared" si="43"/>
        <v>0.498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93" t="s">
        <v>215</v>
      </c>
      <c r="AT582" s="193" t="s">
        <v>138</v>
      </c>
      <c r="AU582" s="193" t="s">
        <v>143</v>
      </c>
      <c r="AY582" s="16" t="s">
        <v>136</v>
      </c>
      <c r="BE582" s="194">
        <f t="shared" si="44"/>
        <v>0</v>
      </c>
      <c r="BF582" s="194">
        <f t="shared" si="45"/>
        <v>0</v>
      </c>
      <c r="BG582" s="194">
        <f t="shared" si="46"/>
        <v>0</v>
      </c>
      <c r="BH582" s="194">
        <f t="shared" si="47"/>
        <v>0</v>
      </c>
      <c r="BI582" s="194">
        <f t="shared" si="48"/>
        <v>0</v>
      </c>
      <c r="BJ582" s="16" t="s">
        <v>143</v>
      </c>
      <c r="BK582" s="194">
        <f t="shared" si="49"/>
        <v>0</v>
      </c>
      <c r="BL582" s="16" t="s">
        <v>215</v>
      </c>
      <c r="BM582" s="193" t="s">
        <v>1245</v>
      </c>
    </row>
    <row r="583" spans="1:65" s="2" customFormat="1" ht="24.2" customHeight="1">
      <c r="A583" s="33"/>
      <c r="B583" s="34"/>
      <c r="C583" s="181" t="s">
        <v>1246</v>
      </c>
      <c r="D583" s="181" t="s">
        <v>138</v>
      </c>
      <c r="E583" s="182" t="s">
        <v>1247</v>
      </c>
      <c r="F583" s="183" t="s">
        <v>1248</v>
      </c>
      <c r="G583" s="184" t="s">
        <v>209</v>
      </c>
      <c r="H583" s="185">
        <v>3</v>
      </c>
      <c r="I583" s="186"/>
      <c r="J583" s="187">
        <f t="shared" si="40"/>
        <v>0</v>
      </c>
      <c r="K583" s="188"/>
      <c r="L583" s="38"/>
      <c r="M583" s="189" t="s">
        <v>1</v>
      </c>
      <c r="N583" s="190" t="s">
        <v>41</v>
      </c>
      <c r="O583" s="70"/>
      <c r="P583" s="191">
        <f t="shared" si="41"/>
        <v>0</v>
      </c>
      <c r="Q583" s="191">
        <v>0</v>
      </c>
      <c r="R583" s="191">
        <f t="shared" si="42"/>
        <v>0</v>
      </c>
      <c r="S583" s="191">
        <v>8.8099999999999998E-2</v>
      </c>
      <c r="T583" s="192">
        <f t="shared" si="43"/>
        <v>0.26429999999999998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93" t="s">
        <v>215</v>
      </c>
      <c r="AT583" s="193" t="s">
        <v>138</v>
      </c>
      <c r="AU583" s="193" t="s">
        <v>143</v>
      </c>
      <c r="AY583" s="16" t="s">
        <v>136</v>
      </c>
      <c r="BE583" s="194">
        <f t="shared" si="44"/>
        <v>0</v>
      </c>
      <c r="BF583" s="194">
        <f t="shared" si="45"/>
        <v>0</v>
      </c>
      <c r="BG583" s="194">
        <f t="shared" si="46"/>
        <v>0</v>
      </c>
      <c r="BH583" s="194">
        <f t="shared" si="47"/>
        <v>0</v>
      </c>
      <c r="BI583" s="194">
        <f t="shared" si="48"/>
        <v>0</v>
      </c>
      <c r="BJ583" s="16" t="s">
        <v>143</v>
      </c>
      <c r="BK583" s="194">
        <f t="shared" si="49"/>
        <v>0</v>
      </c>
      <c r="BL583" s="16" t="s">
        <v>215</v>
      </c>
      <c r="BM583" s="193" t="s">
        <v>1249</v>
      </c>
    </row>
    <row r="584" spans="1:65" s="2" customFormat="1" ht="24.2" customHeight="1">
      <c r="A584" s="33"/>
      <c r="B584" s="34"/>
      <c r="C584" s="181" t="s">
        <v>1250</v>
      </c>
      <c r="D584" s="181" t="s">
        <v>138</v>
      </c>
      <c r="E584" s="182" t="s">
        <v>1251</v>
      </c>
      <c r="F584" s="183" t="s">
        <v>1252</v>
      </c>
      <c r="G584" s="184" t="s">
        <v>841</v>
      </c>
      <c r="H584" s="229"/>
      <c r="I584" s="186"/>
      <c r="J584" s="187">
        <f t="shared" si="40"/>
        <v>0</v>
      </c>
      <c r="K584" s="188"/>
      <c r="L584" s="38"/>
      <c r="M584" s="189" t="s">
        <v>1</v>
      </c>
      <c r="N584" s="190" t="s">
        <v>41</v>
      </c>
      <c r="O584" s="70"/>
      <c r="P584" s="191">
        <f t="shared" si="41"/>
        <v>0</v>
      </c>
      <c r="Q584" s="191">
        <v>0</v>
      </c>
      <c r="R584" s="191">
        <f t="shared" si="42"/>
        <v>0</v>
      </c>
      <c r="S584" s="191">
        <v>0</v>
      </c>
      <c r="T584" s="192">
        <f t="shared" si="43"/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193" t="s">
        <v>215</v>
      </c>
      <c r="AT584" s="193" t="s">
        <v>138</v>
      </c>
      <c r="AU584" s="193" t="s">
        <v>143</v>
      </c>
      <c r="AY584" s="16" t="s">
        <v>136</v>
      </c>
      <c r="BE584" s="194">
        <f t="shared" si="44"/>
        <v>0</v>
      </c>
      <c r="BF584" s="194">
        <f t="shared" si="45"/>
        <v>0</v>
      </c>
      <c r="BG584" s="194">
        <f t="shared" si="46"/>
        <v>0</v>
      </c>
      <c r="BH584" s="194">
        <f t="shared" si="47"/>
        <v>0</v>
      </c>
      <c r="BI584" s="194">
        <f t="shared" si="48"/>
        <v>0</v>
      </c>
      <c r="BJ584" s="16" t="s">
        <v>143</v>
      </c>
      <c r="BK584" s="194">
        <f t="shared" si="49"/>
        <v>0</v>
      </c>
      <c r="BL584" s="16" t="s">
        <v>215</v>
      </c>
      <c r="BM584" s="193" t="s">
        <v>1253</v>
      </c>
    </row>
    <row r="585" spans="1:65" s="12" customFormat="1" ht="22.9" customHeight="1">
      <c r="B585" s="165"/>
      <c r="C585" s="166"/>
      <c r="D585" s="167" t="s">
        <v>74</v>
      </c>
      <c r="E585" s="179" t="s">
        <v>1254</v>
      </c>
      <c r="F585" s="179" t="s">
        <v>1255</v>
      </c>
      <c r="G585" s="166"/>
      <c r="H585" s="166"/>
      <c r="I585" s="169"/>
      <c r="J585" s="180">
        <f>BK585</f>
        <v>0</v>
      </c>
      <c r="K585" s="166"/>
      <c r="L585" s="171"/>
      <c r="M585" s="172"/>
      <c r="N585" s="173"/>
      <c r="O585" s="173"/>
      <c r="P585" s="174">
        <f>SUM(P586:P610)</f>
        <v>0</v>
      </c>
      <c r="Q585" s="173"/>
      <c r="R585" s="174">
        <f>SUM(R586:R610)</f>
        <v>0.18109999999999998</v>
      </c>
      <c r="S585" s="173"/>
      <c r="T585" s="175">
        <f>SUM(T586:T610)</f>
        <v>1.2749000000000001</v>
      </c>
      <c r="AR585" s="176" t="s">
        <v>143</v>
      </c>
      <c r="AT585" s="177" t="s">
        <v>74</v>
      </c>
      <c r="AU585" s="177" t="s">
        <v>14</v>
      </c>
      <c r="AY585" s="176" t="s">
        <v>136</v>
      </c>
      <c r="BK585" s="178">
        <f>SUM(BK586:BK610)</f>
        <v>0</v>
      </c>
    </row>
    <row r="586" spans="1:65" s="2" customFormat="1" ht="16.5" customHeight="1">
      <c r="A586" s="33"/>
      <c r="B586" s="34"/>
      <c r="C586" s="181" t="s">
        <v>1256</v>
      </c>
      <c r="D586" s="181" t="s">
        <v>138</v>
      </c>
      <c r="E586" s="182" t="s">
        <v>1257</v>
      </c>
      <c r="F586" s="183" t="s">
        <v>1258</v>
      </c>
      <c r="G586" s="184" t="s">
        <v>209</v>
      </c>
      <c r="H586" s="185">
        <v>1</v>
      </c>
      <c r="I586" s="186"/>
      <c r="J586" s="187">
        <f t="shared" ref="J586:J598" si="50">ROUND(I586*H586,2)</f>
        <v>0</v>
      </c>
      <c r="K586" s="188"/>
      <c r="L586" s="38"/>
      <c r="M586" s="189" t="s">
        <v>1</v>
      </c>
      <c r="N586" s="190" t="s">
        <v>41</v>
      </c>
      <c r="O586" s="70"/>
      <c r="P586" s="191">
        <f t="shared" ref="P586:P598" si="51">O586*H586</f>
        <v>0</v>
      </c>
      <c r="Q586" s="191">
        <v>0</v>
      </c>
      <c r="R586" s="191">
        <f t="shared" ref="R586:R598" si="52">Q586*H586</f>
        <v>0</v>
      </c>
      <c r="S586" s="191">
        <v>0.1</v>
      </c>
      <c r="T586" s="192">
        <f t="shared" ref="T586:T598" si="53">S586*H586</f>
        <v>0.1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93" t="s">
        <v>215</v>
      </c>
      <c r="AT586" s="193" t="s">
        <v>138</v>
      </c>
      <c r="AU586" s="193" t="s">
        <v>143</v>
      </c>
      <c r="AY586" s="16" t="s">
        <v>136</v>
      </c>
      <c r="BE586" s="194">
        <f t="shared" ref="BE586:BE598" si="54">IF(N586="základní",J586,0)</f>
        <v>0</v>
      </c>
      <c r="BF586" s="194">
        <f t="shared" ref="BF586:BF598" si="55">IF(N586="snížená",J586,0)</f>
        <v>0</v>
      </c>
      <c r="BG586" s="194">
        <f t="shared" ref="BG586:BG598" si="56">IF(N586="zákl. přenesená",J586,0)</f>
        <v>0</v>
      </c>
      <c r="BH586" s="194">
        <f t="shared" ref="BH586:BH598" si="57">IF(N586="sníž. přenesená",J586,0)</f>
        <v>0</v>
      </c>
      <c r="BI586" s="194">
        <f t="shared" ref="BI586:BI598" si="58">IF(N586="nulová",J586,0)</f>
        <v>0</v>
      </c>
      <c r="BJ586" s="16" t="s">
        <v>143</v>
      </c>
      <c r="BK586" s="194">
        <f t="shared" ref="BK586:BK598" si="59">ROUND(I586*H586,2)</f>
        <v>0</v>
      </c>
      <c r="BL586" s="16" t="s">
        <v>215</v>
      </c>
      <c r="BM586" s="193" t="s">
        <v>1259</v>
      </c>
    </row>
    <row r="587" spans="1:65" s="2" customFormat="1" ht="16.5" customHeight="1">
      <c r="A587" s="33"/>
      <c r="B587" s="34"/>
      <c r="C587" s="181" t="s">
        <v>1260</v>
      </c>
      <c r="D587" s="181" t="s">
        <v>138</v>
      </c>
      <c r="E587" s="182" t="s">
        <v>1261</v>
      </c>
      <c r="F587" s="183" t="s">
        <v>1262</v>
      </c>
      <c r="G587" s="184" t="s">
        <v>209</v>
      </c>
      <c r="H587" s="185">
        <v>7</v>
      </c>
      <c r="I587" s="186"/>
      <c r="J587" s="187">
        <f t="shared" si="50"/>
        <v>0</v>
      </c>
      <c r="K587" s="188"/>
      <c r="L587" s="38"/>
      <c r="M587" s="189" t="s">
        <v>1</v>
      </c>
      <c r="N587" s="190" t="s">
        <v>41</v>
      </c>
      <c r="O587" s="70"/>
      <c r="P587" s="191">
        <f t="shared" si="51"/>
        <v>0</v>
      </c>
      <c r="Q587" s="191">
        <v>4.0000000000000002E-4</v>
      </c>
      <c r="R587" s="191">
        <f t="shared" si="52"/>
        <v>2.8E-3</v>
      </c>
      <c r="S587" s="191">
        <v>0</v>
      </c>
      <c r="T587" s="192">
        <f t="shared" si="53"/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93" t="s">
        <v>215</v>
      </c>
      <c r="AT587" s="193" t="s">
        <v>138</v>
      </c>
      <c r="AU587" s="193" t="s">
        <v>143</v>
      </c>
      <c r="AY587" s="16" t="s">
        <v>136</v>
      </c>
      <c r="BE587" s="194">
        <f t="shared" si="54"/>
        <v>0</v>
      </c>
      <c r="BF587" s="194">
        <f t="shared" si="55"/>
        <v>0</v>
      </c>
      <c r="BG587" s="194">
        <f t="shared" si="56"/>
        <v>0</v>
      </c>
      <c r="BH587" s="194">
        <f t="shared" si="57"/>
        <v>0</v>
      </c>
      <c r="BI587" s="194">
        <f t="shared" si="58"/>
        <v>0</v>
      </c>
      <c r="BJ587" s="16" t="s">
        <v>143</v>
      </c>
      <c r="BK587" s="194">
        <f t="shared" si="59"/>
        <v>0</v>
      </c>
      <c r="BL587" s="16" t="s">
        <v>215</v>
      </c>
      <c r="BM587" s="193" t="s">
        <v>1263</v>
      </c>
    </row>
    <row r="588" spans="1:65" s="2" customFormat="1" ht="16.5" customHeight="1">
      <c r="A588" s="33"/>
      <c r="B588" s="34"/>
      <c r="C588" s="181" t="s">
        <v>1264</v>
      </c>
      <c r="D588" s="181" t="s">
        <v>138</v>
      </c>
      <c r="E588" s="182" t="s">
        <v>1265</v>
      </c>
      <c r="F588" s="183" t="s">
        <v>1266</v>
      </c>
      <c r="G588" s="184" t="s">
        <v>209</v>
      </c>
      <c r="H588" s="185">
        <v>1</v>
      </c>
      <c r="I588" s="186"/>
      <c r="J588" s="187">
        <f t="shared" si="50"/>
        <v>0</v>
      </c>
      <c r="K588" s="188"/>
      <c r="L588" s="38"/>
      <c r="M588" s="189" t="s">
        <v>1</v>
      </c>
      <c r="N588" s="190" t="s">
        <v>41</v>
      </c>
      <c r="O588" s="70"/>
      <c r="P588" s="191">
        <f t="shared" si="51"/>
        <v>0</v>
      </c>
      <c r="Q588" s="191">
        <v>4.0000000000000002E-4</v>
      </c>
      <c r="R588" s="191">
        <f t="shared" si="52"/>
        <v>4.0000000000000002E-4</v>
      </c>
      <c r="S588" s="191">
        <v>0</v>
      </c>
      <c r="T588" s="192">
        <f t="shared" si="53"/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93" t="s">
        <v>215</v>
      </c>
      <c r="AT588" s="193" t="s">
        <v>138</v>
      </c>
      <c r="AU588" s="193" t="s">
        <v>143</v>
      </c>
      <c r="AY588" s="16" t="s">
        <v>136</v>
      </c>
      <c r="BE588" s="194">
        <f t="shared" si="54"/>
        <v>0</v>
      </c>
      <c r="BF588" s="194">
        <f t="shared" si="55"/>
        <v>0</v>
      </c>
      <c r="BG588" s="194">
        <f t="shared" si="56"/>
        <v>0</v>
      </c>
      <c r="BH588" s="194">
        <f t="shared" si="57"/>
        <v>0</v>
      </c>
      <c r="BI588" s="194">
        <f t="shared" si="58"/>
        <v>0</v>
      </c>
      <c r="BJ588" s="16" t="s">
        <v>143</v>
      </c>
      <c r="BK588" s="194">
        <f t="shared" si="59"/>
        <v>0</v>
      </c>
      <c r="BL588" s="16" t="s">
        <v>215</v>
      </c>
      <c r="BM588" s="193" t="s">
        <v>1267</v>
      </c>
    </row>
    <row r="589" spans="1:65" s="2" customFormat="1" ht="16.5" customHeight="1">
      <c r="A589" s="33"/>
      <c r="B589" s="34"/>
      <c r="C589" s="181" t="s">
        <v>1268</v>
      </c>
      <c r="D589" s="181" t="s">
        <v>138</v>
      </c>
      <c r="E589" s="182" t="s">
        <v>1269</v>
      </c>
      <c r="F589" s="183" t="s">
        <v>1270</v>
      </c>
      <c r="G589" s="184" t="s">
        <v>209</v>
      </c>
      <c r="H589" s="185">
        <v>1</v>
      </c>
      <c r="I589" s="186"/>
      <c r="J589" s="187">
        <f t="shared" si="50"/>
        <v>0</v>
      </c>
      <c r="K589" s="188"/>
      <c r="L589" s="38"/>
      <c r="M589" s="189" t="s">
        <v>1</v>
      </c>
      <c r="N589" s="190" t="s">
        <v>41</v>
      </c>
      <c r="O589" s="70"/>
      <c r="P589" s="191">
        <f t="shared" si="51"/>
        <v>0</v>
      </c>
      <c r="Q589" s="191">
        <v>4.0000000000000002E-4</v>
      </c>
      <c r="R589" s="191">
        <f t="shared" si="52"/>
        <v>4.0000000000000002E-4</v>
      </c>
      <c r="S589" s="191">
        <v>0</v>
      </c>
      <c r="T589" s="192">
        <f t="shared" si="53"/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93" t="s">
        <v>215</v>
      </c>
      <c r="AT589" s="193" t="s">
        <v>138</v>
      </c>
      <c r="AU589" s="193" t="s">
        <v>143</v>
      </c>
      <c r="AY589" s="16" t="s">
        <v>136</v>
      </c>
      <c r="BE589" s="194">
        <f t="shared" si="54"/>
        <v>0</v>
      </c>
      <c r="BF589" s="194">
        <f t="shared" si="55"/>
        <v>0</v>
      </c>
      <c r="BG589" s="194">
        <f t="shared" si="56"/>
        <v>0</v>
      </c>
      <c r="BH589" s="194">
        <f t="shared" si="57"/>
        <v>0</v>
      </c>
      <c r="BI589" s="194">
        <f t="shared" si="58"/>
        <v>0</v>
      </c>
      <c r="BJ589" s="16" t="s">
        <v>143</v>
      </c>
      <c r="BK589" s="194">
        <f t="shared" si="59"/>
        <v>0</v>
      </c>
      <c r="BL589" s="16" t="s">
        <v>215</v>
      </c>
      <c r="BM589" s="193" t="s">
        <v>1271</v>
      </c>
    </row>
    <row r="590" spans="1:65" s="2" customFormat="1" ht="21.75" customHeight="1">
      <c r="A590" s="33"/>
      <c r="B590" s="34"/>
      <c r="C590" s="181" t="s">
        <v>1272</v>
      </c>
      <c r="D590" s="181" t="s">
        <v>138</v>
      </c>
      <c r="E590" s="182" t="s">
        <v>1273</v>
      </c>
      <c r="F590" s="183" t="s">
        <v>1274</v>
      </c>
      <c r="G590" s="184" t="s">
        <v>209</v>
      </c>
      <c r="H590" s="185">
        <v>8</v>
      </c>
      <c r="I590" s="186"/>
      <c r="J590" s="187">
        <f t="shared" si="50"/>
        <v>0</v>
      </c>
      <c r="K590" s="188"/>
      <c r="L590" s="38"/>
      <c r="M590" s="189" t="s">
        <v>1</v>
      </c>
      <c r="N590" s="190" t="s">
        <v>41</v>
      </c>
      <c r="O590" s="70"/>
      <c r="P590" s="191">
        <f t="shared" si="51"/>
        <v>0</v>
      </c>
      <c r="Q590" s="191">
        <v>4.0000000000000002E-4</v>
      </c>
      <c r="R590" s="191">
        <f t="shared" si="52"/>
        <v>3.2000000000000002E-3</v>
      </c>
      <c r="S590" s="191">
        <v>0</v>
      </c>
      <c r="T590" s="192">
        <f t="shared" si="53"/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93" t="s">
        <v>215</v>
      </c>
      <c r="AT590" s="193" t="s">
        <v>138</v>
      </c>
      <c r="AU590" s="193" t="s">
        <v>143</v>
      </c>
      <c r="AY590" s="16" t="s">
        <v>136</v>
      </c>
      <c r="BE590" s="194">
        <f t="shared" si="54"/>
        <v>0</v>
      </c>
      <c r="BF590" s="194">
        <f t="shared" si="55"/>
        <v>0</v>
      </c>
      <c r="BG590" s="194">
        <f t="shared" si="56"/>
        <v>0</v>
      </c>
      <c r="BH590" s="194">
        <f t="shared" si="57"/>
        <v>0</v>
      </c>
      <c r="BI590" s="194">
        <f t="shared" si="58"/>
        <v>0</v>
      </c>
      <c r="BJ590" s="16" t="s">
        <v>143</v>
      </c>
      <c r="BK590" s="194">
        <f t="shared" si="59"/>
        <v>0</v>
      </c>
      <c r="BL590" s="16" t="s">
        <v>215</v>
      </c>
      <c r="BM590" s="193" t="s">
        <v>1275</v>
      </c>
    </row>
    <row r="591" spans="1:65" s="2" customFormat="1" ht="24.2" customHeight="1">
      <c r="A591" s="33"/>
      <c r="B591" s="34"/>
      <c r="C591" s="181" t="s">
        <v>1276</v>
      </c>
      <c r="D591" s="181" t="s">
        <v>138</v>
      </c>
      <c r="E591" s="182" t="s">
        <v>1277</v>
      </c>
      <c r="F591" s="183" t="s">
        <v>1278</v>
      </c>
      <c r="G591" s="184" t="s">
        <v>209</v>
      </c>
      <c r="H591" s="185">
        <v>1</v>
      </c>
      <c r="I591" s="186"/>
      <c r="J591" s="187">
        <f t="shared" si="50"/>
        <v>0</v>
      </c>
      <c r="K591" s="188"/>
      <c r="L591" s="38"/>
      <c r="M591" s="189" t="s">
        <v>1</v>
      </c>
      <c r="N591" s="190" t="s">
        <v>41</v>
      </c>
      <c r="O591" s="70"/>
      <c r="P591" s="191">
        <f t="shared" si="51"/>
        <v>0</v>
      </c>
      <c r="Q591" s="191">
        <v>4.0000000000000002E-4</v>
      </c>
      <c r="R591" s="191">
        <f t="shared" si="52"/>
        <v>4.0000000000000002E-4</v>
      </c>
      <c r="S591" s="191">
        <v>0</v>
      </c>
      <c r="T591" s="192">
        <f t="shared" si="53"/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93" t="s">
        <v>215</v>
      </c>
      <c r="AT591" s="193" t="s">
        <v>138</v>
      </c>
      <c r="AU591" s="193" t="s">
        <v>143</v>
      </c>
      <c r="AY591" s="16" t="s">
        <v>136</v>
      </c>
      <c r="BE591" s="194">
        <f t="shared" si="54"/>
        <v>0</v>
      </c>
      <c r="BF591" s="194">
        <f t="shared" si="55"/>
        <v>0</v>
      </c>
      <c r="BG591" s="194">
        <f t="shared" si="56"/>
        <v>0</v>
      </c>
      <c r="BH591" s="194">
        <f t="shared" si="57"/>
        <v>0</v>
      </c>
      <c r="BI591" s="194">
        <f t="shared" si="58"/>
        <v>0</v>
      </c>
      <c r="BJ591" s="16" t="s">
        <v>143</v>
      </c>
      <c r="BK591" s="194">
        <f t="shared" si="59"/>
        <v>0</v>
      </c>
      <c r="BL591" s="16" t="s">
        <v>215</v>
      </c>
      <c r="BM591" s="193" t="s">
        <v>1279</v>
      </c>
    </row>
    <row r="592" spans="1:65" s="2" customFormat="1" ht="16.5" customHeight="1">
      <c r="A592" s="33"/>
      <c r="B592" s="34"/>
      <c r="C592" s="181" t="s">
        <v>1280</v>
      </c>
      <c r="D592" s="181" t="s">
        <v>138</v>
      </c>
      <c r="E592" s="182" t="s">
        <v>1281</v>
      </c>
      <c r="F592" s="183" t="s">
        <v>1282</v>
      </c>
      <c r="G592" s="184" t="s">
        <v>209</v>
      </c>
      <c r="H592" s="185">
        <v>1</v>
      </c>
      <c r="I592" s="186"/>
      <c r="J592" s="187">
        <f t="shared" si="50"/>
        <v>0</v>
      </c>
      <c r="K592" s="188"/>
      <c r="L592" s="38"/>
      <c r="M592" s="189" t="s">
        <v>1</v>
      </c>
      <c r="N592" s="190" t="s">
        <v>41</v>
      </c>
      <c r="O592" s="70"/>
      <c r="P592" s="191">
        <f t="shared" si="51"/>
        <v>0</v>
      </c>
      <c r="Q592" s="191">
        <v>4.0000000000000002E-4</v>
      </c>
      <c r="R592" s="191">
        <f t="shared" si="52"/>
        <v>4.0000000000000002E-4</v>
      </c>
      <c r="S592" s="191">
        <v>0</v>
      </c>
      <c r="T592" s="192">
        <f t="shared" si="53"/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93" t="s">
        <v>215</v>
      </c>
      <c r="AT592" s="193" t="s">
        <v>138</v>
      </c>
      <c r="AU592" s="193" t="s">
        <v>143</v>
      </c>
      <c r="AY592" s="16" t="s">
        <v>136</v>
      </c>
      <c r="BE592" s="194">
        <f t="shared" si="54"/>
        <v>0</v>
      </c>
      <c r="BF592" s="194">
        <f t="shared" si="55"/>
        <v>0</v>
      </c>
      <c r="BG592" s="194">
        <f t="shared" si="56"/>
        <v>0</v>
      </c>
      <c r="BH592" s="194">
        <f t="shared" si="57"/>
        <v>0</v>
      </c>
      <c r="BI592" s="194">
        <f t="shared" si="58"/>
        <v>0</v>
      </c>
      <c r="BJ592" s="16" t="s">
        <v>143</v>
      </c>
      <c r="BK592" s="194">
        <f t="shared" si="59"/>
        <v>0</v>
      </c>
      <c r="BL592" s="16" t="s">
        <v>215</v>
      </c>
      <c r="BM592" s="193" t="s">
        <v>1283</v>
      </c>
    </row>
    <row r="593" spans="1:65" s="2" customFormat="1" ht="21.75" customHeight="1">
      <c r="A593" s="33"/>
      <c r="B593" s="34"/>
      <c r="C593" s="181" t="s">
        <v>1284</v>
      </c>
      <c r="D593" s="181" t="s">
        <v>138</v>
      </c>
      <c r="E593" s="182" t="s">
        <v>1285</v>
      </c>
      <c r="F593" s="183" t="s">
        <v>1286</v>
      </c>
      <c r="G593" s="184" t="s">
        <v>209</v>
      </c>
      <c r="H593" s="185">
        <v>1</v>
      </c>
      <c r="I593" s="186"/>
      <c r="J593" s="187">
        <f t="shared" si="50"/>
        <v>0</v>
      </c>
      <c r="K593" s="188"/>
      <c r="L593" s="38"/>
      <c r="M593" s="189" t="s">
        <v>1</v>
      </c>
      <c r="N593" s="190" t="s">
        <v>41</v>
      </c>
      <c r="O593" s="70"/>
      <c r="P593" s="191">
        <f t="shared" si="51"/>
        <v>0</v>
      </c>
      <c r="Q593" s="191">
        <v>4.0000000000000002E-4</v>
      </c>
      <c r="R593" s="191">
        <f t="shared" si="52"/>
        <v>4.0000000000000002E-4</v>
      </c>
      <c r="S593" s="191">
        <v>0</v>
      </c>
      <c r="T593" s="192">
        <f t="shared" si="53"/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93" t="s">
        <v>215</v>
      </c>
      <c r="AT593" s="193" t="s">
        <v>138</v>
      </c>
      <c r="AU593" s="193" t="s">
        <v>143</v>
      </c>
      <c r="AY593" s="16" t="s">
        <v>136</v>
      </c>
      <c r="BE593" s="194">
        <f t="shared" si="54"/>
        <v>0</v>
      </c>
      <c r="BF593" s="194">
        <f t="shared" si="55"/>
        <v>0</v>
      </c>
      <c r="BG593" s="194">
        <f t="shared" si="56"/>
        <v>0</v>
      </c>
      <c r="BH593" s="194">
        <f t="shared" si="57"/>
        <v>0</v>
      </c>
      <c r="BI593" s="194">
        <f t="shared" si="58"/>
        <v>0</v>
      </c>
      <c r="BJ593" s="16" t="s">
        <v>143</v>
      </c>
      <c r="BK593" s="194">
        <f t="shared" si="59"/>
        <v>0</v>
      </c>
      <c r="BL593" s="16" t="s">
        <v>215</v>
      </c>
      <c r="BM593" s="193" t="s">
        <v>1287</v>
      </c>
    </row>
    <row r="594" spans="1:65" s="2" customFormat="1" ht="24.2" customHeight="1">
      <c r="A594" s="33"/>
      <c r="B594" s="34"/>
      <c r="C594" s="181" t="s">
        <v>1288</v>
      </c>
      <c r="D594" s="181" t="s">
        <v>138</v>
      </c>
      <c r="E594" s="182" t="s">
        <v>1289</v>
      </c>
      <c r="F594" s="183" t="s">
        <v>1290</v>
      </c>
      <c r="G594" s="184" t="s">
        <v>209</v>
      </c>
      <c r="H594" s="185">
        <v>16</v>
      </c>
      <c r="I594" s="186"/>
      <c r="J594" s="187">
        <f t="shared" si="50"/>
        <v>0</v>
      </c>
      <c r="K594" s="188"/>
      <c r="L594" s="38"/>
      <c r="M594" s="189" t="s">
        <v>1</v>
      </c>
      <c r="N594" s="190" t="s">
        <v>41</v>
      </c>
      <c r="O594" s="70"/>
      <c r="P594" s="191">
        <f t="shared" si="51"/>
        <v>0</v>
      </c>
      <c r="Q594" s="191">
        <v>4.0000000000000002E-4</v>
      </c>
      <c r="R594" s="191">
        <f t="shared" si="52"/>
        <v>6.4000000000000003E-3</v>
      </c>
      <c r="S594" s="191">
        <v>0</v>
      </c>
      <c r="T594" s="192">
        <f t="shared" si="53"/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93" t="s">
        <v>215</v>
      </c>
      <c r="AT594" s="193" t="s">
        <v>138</v>
      </c>
      <c r="AU594" s="193" t="s">
        <v>143</v>
      </c>
      <c r="AY594" s="16" t="s">
        <v>136</v>
      </c>
      <c r="BE594" s="194">
        <f t="shared" si="54"/>
        <v>0</v>
      </c>
      <c r="BF594" s="194">
        <f t="shared" si="55"/>
        <v>0</v>
      </c>
      <c r="BG594" s="194">
        <f t="shared" si="56"/>
        <v>0</v>
      </c>
      <c r="BH594" s="194">
        <f t="shared" si="57"/>
        <v>0</v>
      </c>
      <c r="BI594" s="194">
        <f t="shared" si="58"/>
        <v>0</v>
      </c>
      <c r="BJ594" s="16" t="s">
        <v>143</v>
      </c>
      <c r="BK594" s="194">
        <f t="shared" si="59"/>
        <v>0</v>
      </c>
      <c r="BL594" s="16" t="s">
        <v>215</v>
      </c>
      <c r="BM594" s="193" t="s">
        <v>1291</v>
      </c>
    </row>
    <row r="595" spans="1:65" s="2" customFormat="1" ht="16.5" customHeight="1">
      <c r="A595" s="33"/>
      <c r="B595" s="34"/>
      <c r="C595" s="181" t="s">
        <v>1292</v>
      </c>
      <c r="D595" s="181" t="s">
        <v>138</v>
      </c>
      <c r="E595" s="182" t="s">
        <v>1293</v>
      </c>
      <c r="F595" s="183" t="s">
        <v>1294</v>
      </c>
      <c r="G595" s="184" t="s">
        <v>209</v>
      </c>
      <c r="H595" s="185">
        <v>1</v>
      </c>
      <c r="I595" s="186"/>
      <c r="J595" s="187">
        <f t="shared" si="50"/>
        <v>0</v>
      </c>
      <c r="K595" s="188"/>
      <c r="L595" s="38"/>
      <c r="M595" s="189" t="s">
        <v>1</v>
      </c>
      <c r="N595" s="190" t="s">
        <v>41</v>
      </c>
      <c r="O595" s="70"/>
      <c r="P595" s="191">
        <f t="shared" si="51"/>
        <v>0</v>
      </c>
      <c r="Q595" s="191">
        <v>4.0000000000000002E-4</v>
      </c>
      <c r="R595" s="191">
        <f t="shared" si="52"/>
        <v>4.0000000000000002E-4</v>
      </c>
      <c r="S595" s="191">
        <v>0</v>
      </c>
      <c r="T595" s="192">
        <f t="shared" si="53"/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93" t="s">
        <v>215</v>
      </c>
      <c r="AT595" s="193" t="s">
        <v>138</v>
      </c>
      <c r="AU595" s="193" t="s">
        <v>143</v>
      </c>
      <c r="AY595" s="16" t="s">
        <v>136</v>
      </c>
      <c r="BE595" s="194">
        <f t="shared" si="54"/>
        <v>0</v>
      </c>
      <c r="BF595" s="194">
        <f t="shared" si="55"/>
        <v>0</v>
      </c>
      <c r="BG595" s="194">
        <f t="shared" si="56"/>
        <v>0</v>
      </c>
      <c r="BH595" s="194">
        <f t="shared" si="57"/>
        <v>0</v>
      </c>
      <c r="BI595" s="194">
        <f t="shared" si="58"/>
        <v>0</v>
      </c>
      <c r="BJ595" s="16" t="s">
        <v>143</v>
      </c>
      <c r="BK595" s="194">
        <f t="shared" si="59"/>
        <v>0</v>
      </c>
      <c r="BL595" s="16" t="s">
        <v>215</v>
      </c>
      <c r="BM595" s="193" t="s">
        <v>1295</v>
      </c>
    </row>
    <row r="596" spans="1:65" s="2" customFormat="1" ht="16.5" customHeight="1">
      <c r="A596" s="33"/>
      <c r="B596" s="34"/>
      <c r="C596" s="181" t="s">
        <v>1296</v>
      </c>
      <c r="D596" s="181" t="s">
        <v>138</v>
      </c>
      <c r="E596" s="182" t="s">
        <v>1297</v>
      </c>
      <c r="F596" s="183" t="s">
        <v>1298</v>
      </c>
      <c r="G596" s="184" t="s">
        <v>749</v>
      </c>
      <c r="H596" s="185">
        <v>1</v>
      </c>
      <c r="I596" s="186"/>
      <c r="J596" s="187">
        <f t="shared" si="50"/>
        <v>0</v>
      </c>
      <c r="K596" s="188"/>
      <c r="L596" s="38"/>
      <c r="M596" s="189" t="s">
        <v>1</v>
      </c>
      <c r="N596" s="190" t="s">
        <v>41</v>
      </c>
      <c r="O596" s="70"/>
      <c r="P596" s="191">
        <f t="shared" si="51"/>
        <v>0</v>
      </c>
      <c r="Q596" s="191">
        <v>4.0000000000000002E-4</v>
      </c>
      <c r="R596" s="191">
        <f t="shared" si="52"/>
        <v>4.0000000000000002E-4</v>
      </c>
      <c r="S596" s="191">
        <v>0</v>
      </c>
      <c r="T596" s="192">
        <f t="shared" si="53"/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193" t="s">
        <v>215</v>
      </c>
      <c r="AT596" s="193" t="s">
        <v>138</v>
      </c>
      <c r="AU596" s="193" t="s">
        <v>143</v>
      </c>
      <c r="AY596" s="16" t="s">
        <v>136</v>
      </c>
      <c r="BE596" s="194">
        <f t="shared" si="54"/>
        <v>0</v>
      </c>
      <c r="BF596" s="194">
        <f t="shared" si="55"/>
        <v>0</v>
      </c>
      <c r="BG596" s="194">
        <f t="shared" si="56"/>
        <v>0</v>
      </c>
      <c r="BH596" s="194">
        <f t="shared" si="57"/>
        <v>0</v>
      </c>
      <c r="BI596" s="194">
        <f t="shared" si="58"/>
        <v>0</v>
      </c>
      <c r="BJ596" s="16" t="s">
        <v>143</v>
      </c>
      <c r="BK596" s="194">
        <f t="shared" si="59"/>
        <v>0</v>
      </c>
      <c r="BL596" s="16" t="s">
        <v>215</v>
      </c>
      <c r="BM596" s="193" t="s">
        <v>1299</v>
      </c>
    </row>
    <row r="597" spans="1:65" s="2" customFormat="1" ht="16.5" customHeight="1">
      <c r="A597" s="33"/>
      <c r="B597" s="34"/>
      <c r="C597" s="181" t="s">
        <v>1300</v>
      </c>
      <c r="D597" s="181" t="s">
        <v>138</v>
      </c>
      <c r="E597" s="182" t="s">
        <v>1301</v>
      </c>
      <c r="F597" s="183" t="s">
        <v>1302</v>
      </c>
      <c r="G597" s="184" t="s">
        <v>209</v>
      </c>
      <c r="H597" s="185">
        <v>12</v>
      </c>
      <c r="I597" s="186"/>
      <c r="J597" s="187">
        <f t="shared" si="50"/>
        <v>0</v>
      </c>
      <c r="K597" s="188"/>
      <c r="L597" s="38"/>
      <c r="M597" s="189" t="s">
        <v>1</v>
      </c>
      <c r="N597" s="190" t="s">
        <v>41</v>
      </c>
      <c r="O597" s="70"/>
      <c r="P597" s="191">
        <f t="shared" si="51"/>
        <v>0</v>
      </c>
      <c r="Q597" s="191">
        <v>4.0000000000000002E-4</v>
      </c>
      <c r="R597" s="191">
        <f t="shared" si="52"/>
        <v>4.8000000000000004E-3</v>
      </c>
      <c r="S597" s="191">
        <v>0</v>
      </c>
      <c r="T597" s="192">
        <f t="shared" si="53"/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93" t="s">
        <v>215</v>
      </c>
      <c r="AT597" s="193" t="s">
        <v>138</v>
      </c>
      <c r="AU597" s="193" t="s">
        <v>143</v>
      </c>
      <c r="AY597" s="16" t="s">
        <v>136</v>
      </c>
      <c r="BE597" s="194">
        <f t="shared" si="54"/>
        <v>0</v>
      </c>
      <c r="BF597" s="194">
        <f t="shared" si="55"/>
        <v>0</v>
      </c>
      <c r="BG597" s="194">
        <f t="shared" si="56"/>
        <v>0</v>
      </c>
      <c r="BH597" s="194">
        <f t="shared" si="57"/>
        <v>0</v>
      </c>
      <c r="BI597" s="194">
        <f t="shared" si="58"/>
        <v>0</v>
      </c>
      <c r="BJ597" s="16" t="s">
        <v>143</v>
      </c>
      <c r="BK597" s="194">
        <f t="shared" si="59"/>
        <v>0</v>
      </c>
      <c r="BL597" s="16" t="s">
        <v>215</v>
      </c>
      <c r="BM597" s="193" t="s">
        <v>1303</v>
      </c>
    </row>
    <row r="598" spans="1:65" s="2" customFormat="1" ht="24.2" customHeight="1">
      <c r="A598" s="33"/>
      <c r="B598" s="34"/>
      <c r="C598" s="181" t="s">
        <v>1304</v>
      </c>
      <c r="D598" s="181" t="s">
        <v>138</v>
      </c>
      <c r="E598" s="182" t="s">
        <v>1305</v>
      </c>
      <c r="F598" s="183" t="s">
        <v>1306</v>
      </c>
      <c r="G598" s="184" t="s">
        <v>246</v>
      </c>
      <c r="H598" s="185">
        <v>25.6</v>
      </c>
      <c r="I598" s="186"/>
      <c r="J598" s="187">
        <f t="shared" si="50"/>
        <v>0</v>
      </c>
      <c r="K598" s="188"/>
      <c r="L598" s="38"/>
      <c r="M598" s="189" t="s">
        <v>1</v>
      </c>
      <c r="N598" s="190" t="s">
        <v>41</v>
      </c>
      <c r="O598" s="70"/>
      <c r="P598" s="191">
        <f t="shared" si="51"/>
        <v>0</v>
      </c>
      <c r="Q598" s="191">
        <v>0</v>
      </c>
      <c r="R598" s="191">
        <f t="shared" si="52"/>
        <v>0</v>
      </c>
      <c r="S598" s="191">
        <v>2.5000000000000001E-2</v>
      </c>
      <c r="T598" s="192">
        <f t="shared" si="53"/>
        <v>0.64000000000000012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193" t="s">
        <v>215</v>
      </c>
      <c r="AT598" s="193" t="s">
        <v>138</v>
      </c>
      <c r="AU598" s="193" t="s">
        <v>143</v>
      </c>
      <c r="AY598" s="16" t="s">
        <v>136</v>
      </c>
      <c r="BE598" s="194">
        <f t="shared" si="54"/>
        <v>0</v>
      </c>
      <c r="BF598" s="194">
        <f t="shared" si="55"/>
        <v>0</v>
      </c>
      <c r="BG598" s="194">
        <f t="shared" si="56"/>
        <v>0</v>
      </c>
      <c r="BH598" s="194">
        <f t="shared" si="57"/>
        <v>0</v>
      </c>
      <c r="BI598" s="194">
        <f t="shared" si="58"/>
        <v>0</v>
      </c>
      <c r="BJ598" s="16" t="s">
        <v>143</v>
      </c>
      <c r="BK598" s="194">
        <f t="shared" si="59"/>
        <v>0</v>
      </c>
      <c r="BL598" s="16" t="s">
        <v>215</v>
      </c>
      <c r="BM598" s="193" t="s">
        <v>1307</v>
      </c>
    </row>
    <row r="599" spans="1:65" s="13" customFormat="1" ht="11.25">
      <c r="B599" s="195"/>
      <c r="C599" s="196"/>
      <c r="D599" s="197" t="s">
        <v>145</v>
      </c>
      <c r="E599" s="198" t="s">
        <v>1</v>
      </c>
      <c r="F599" s="199" t="s">
        <v>1308</v>
      </c>
      <c r="G599" s="196"/>
      <c r="H599" s="200">
        <v>9.6</v>
      </c>
      <c r="I599" s="201"/>
      <c r="J599" s="196"/>
      <c r="K599" s="196"/>
      <c r="L599" s="202"/>
      <c r="M599" s="203"/>
      <c r="N599" s="204"/>
      <c r="O599" s="204"/>
      <c r="P599" s="204"/>
      <c r="Q599" s="204"/>
      <c r="R599" s="204"/>
      <c r="S599" s="204"/>
      <c r="T599" s="205"/>
      <c r="AT599" s="206" t="s">
        <v>145</v>
      </c>
      <c r="AU599" s="206" t="s">
        <v>143</v>
      </c>
      <c r="AV599" s="13" t="s">
        <v>143</v>
      </c>
      <c r="AW599" s="13" t="s">
        <v>32</v>
      </c>
      <c r="AX599" s="13" t="s">
        <v>75</v>
      </c>
      <c r="AY599" s="206" t="s">
        <v>136</v>
      </c>
    </row>
    <row r="600" spans="1:65" s="13" customFormat="1" ht="11.25">
      <c r="B600" s="195"/>
      <c r="C600" s="196"/>
      <c r="D600" s="197" t="s">
        <v>145</v>
      </c>
      <c r="E600" s="198" t="s">
        <v>1</v>
      </c>
      <c r="F600" s="199" t="s">
        <v>190</v>
      </c>
      <c r="G600" s="196"/>
      <c r="H600" s="200">
        <v>16</v>
      </c>
      <c r="I600" s="201"/>
      <c r="J600" s="196"/>
      <c r="K600" s="196"/>
      <c r="L600" s="202"/>
      <c r="M600" s="203"/>
      <c r="N600" s="204"/>
      <c r="O600" s="204"/>
      <c r="P600" s="204"/>
      <c r="Q600" s="204"/>
      <c r="R600" s="204"/>
      <c r="S600" s="204"/>
      <c r="T600" s="205"/>
      <c r="AT600" s="206" t="s">
        <v>145</v>
      </c>
      <c r="AU600" s="206" t="s">
        <v>143</v>
      </c>
      <c r="AV600" s="13" t="s">
        <v>143</v>
      </c>
      <c r="AW600" s="13" t="s">
        <v>32</v>
      </c>
      <c r="AX600" s="13" t="s">
        <v>75</v>
      </c>
      <c r="AY600" s="206" t="s">
        <v>136</v>
      </c>
    </row>
    <row r="601" spans="1:65" s="14" customFormat="1" ht="11.25">
      <c r="B601" s="218"/>
      <c r="C601" s="219"/>
      <c r="D601" s="197" t="s">
        <v>145</v>
      </c>
      <c r="E601" s="220" t="s">
        <v>1</v>
      </c>
      <c r="F601" s="221" t="s">
        <v>243</v>
      </c>
      <c r="G601" s="219"/>
      <c r="H601" s="222">
        <v>25.6</v>
      </c>
      <c r="I601" s="223"/>
      <c r="J601" s="219"/>
      <c r="K601" s="219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145</v>
      </c>
      <c r="AU601" s="228" t="s">
        <v>143</v>
      </c>
      <c r="AV601" s="14" t="s">
        <v>142</v>
      </c>
      <c r="AW601" s="14" t="s">
        <v>32</v>
      </c>
      <c r="AX601" s="14" t="s">
        <v>14</v>
      </c>
      <c r="AY601" s="228" t="s">
        <v>136</v>
      </c>
    </row>
    <row r="602" spans="1:65" s="2" customFormat="1" ht="16.5" customHeight="1">
      <c r="A602" s="33"/>
      <c r="B602" s="34"/>
      <c r="C602" s="181" t="s">
        <v>1309</v>
      </c>
      <c r="D602" s="181" t="s">
        <v>138</v>
      </c>
      <c r="E602" s="182" t="s">
        <v>1310</v>
      </c>
      <c r="F602" s="183" t="s">
        <v>1311</v>
      </c>
      <c r="G602" s="184" t="s">
        <v>141</v>
      </c>
      <c r="H602" s="185">
        <v>3.78</v>
      </c>
      <c r="I602" s="186"/>
      <c r="J602" s="187">
        <f>ROUND(I602*H602,2)</f>
        <v>0</v>
      </c>
      <c r="K602" s="188"/>
      <c r="L602" s="38"/>
      <c r="M602" s="189" t="s">
        <v>1</v>
      </c>
      <c r="N602" s="190" t="s">
        <v>41</v>
      </c>
      <c r="O602" s="70"/>
      <c r="P602" s="191">
        <f>O602*H602</f>
        <v>0</v>
      </c>
      <c r="Q602" s="191">
        <v>0</v>
      </c>
      <c r="R602" s="191">
        <f>Q602*H602</f>
        <v>0</v>
      </c>
      <c r="S602" s="191">
        <v>0.02</v>
      </c>
      <c r="T602" s="192">
        <f>S602*H602</f>
        <v>7.5600000000000001E-2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93" t="s">
        <v>215</v>
      </c>
      <c r="AT602" s="193" t="s">
        <v>138</v>
      </c>
      <c r="AU602" s="193" t="s">
        <v>143</v>
      </c>
      <c r="AY602" s="16" t="s">
        <v>136</v>
      </c>
      <c r="BE602" s="194">
        <f>IF(N602="základní",J602,0)</f>
        <v>0</v>
      </c>
      <c r="BF602" s="194">
        <f>IF(N602="snížená",J602,0)</f>
        <v>0</v>
      </c>
      <c r="BG602" s="194">
        <f>IF(N602="zákl. přenesená",J602,0)</f>
        <v>0</v>
      </c>
      <c r="BH602" s="194">
        <f>IF(N602="sníž. přenesená",J602,0)</f>
        <v>0</v>
      </c>
      <c r="BI602" s="194">
        <f>IF(N602="nulová",J602,0)</f>
        <v>0</v>
      </c>
      <c r="BJ602" s="16" t="s">
        <v>143</v>
      </c>
      <c r="BK602" s="194">
        <f>ROUND(I602*H602,2)</f>
        <v>0</v>
      </c>
      <c r="BL602" s="16" t="s">
        <v>215</v>
      </c>
      <c r="BM602" s="193" t="s">
        <v>1312</v>
      </c>
    </row>
    <row r="603" spans="1:65" s="13" customFormat="1" ht="11.25">
      <c r="B603" s="195"/>
      <c r="C603" s="196"/>
      <c r="D603" s="197" t="s">
        <v>145</v>
      </c>
      <c r="E603" s="198" t="s">
        <v>1</v>
      </c>
      <c r="F603" s="199" t="s">
        <v>722</v>
      </c>
      <c r="G603" s="196"/>
      <c r="H603" s="200">
        <v>3.78</v>
      </c>
      <c r="I603" s="201"/>
      <c r="J603" s="196"/>
      <c r="K603" s="196"/>
      <c r="L603" s="202"/>
      <c r="M603" s="203"/>
      <c r="N603" s="204"/>
      <c r="O603" s="204"/>
      <c r="P603" s="204"/>
      <c r="Q603" s="204"/>
      <c r="R603" s="204"/>
      <c r="S603" s="204"/>
      <c r="T603" s="205"/>
      <c r="AT603" s="206" t="s">
        <v>145</v>
      </c>
      <c r="AU603" s="206" t="s">
        <v>143</v>
      </c>
      <c r="AV603" s="13" t="s">
        <v>143</v>
      </c>
      <c r="AW603" s="13" t="s">
        <v>32</v>
      </c>
      <c r="AX603" s="13" t="s">
        <v>14</v>
      </c>
      <c r="AY603" s="206" t="s">
        <v>136</v>
      </c>
    </row>
    <row r="604" spans="1:65" s="2" customFormat="1" ht="24.2" customHeight="1">
      <c r="A604" s="33"/>
      <c r="B604" s="34"/>
      <c r="C604" s="181" t="s">
        <v>1313</v>
      </c>
      <c r="D604" s="181" t="s">
        <v>138</v>
      </c>
      <c r="E604" s="182" t="s">
        <v>1314</v>
      </c>
      <c r="F604" s="183" t="s">
        <v>1315</v>
      </c>
      <c r="G604" s="184" t="s">
        <v>209</v>
      </c>
      <c r="H604" s="185">
        <v>27</v>
      </c>
      <c r="I604" s="186"/>
      <c r="J604" s="187">
        <f t="shared" ref="J604:J610" si="60">ROUND(I604*H604,2)</f>
        <v>0</v>
      </c>
      <c r="K604" s="188"/>
      <c r="L604" s="38"/>
      <c r="M604" s="189" t="s">
        <v>1</v>
      </c>
      <c r="N604" s="190" t="s">
        <v>41</v>
      </c>
      <c r="O604" s="70"/>
      <c r="P604" s="191">
        <f t="shared" ref="P604:P610" si="61">O604*H604</f>
        <v>0</v>
      </c>
      <c r="Q604" s="191">
        <v>0</v>
      </c>
      <c r="R604" s="191">
        <f t="shared" ref="R604:R610" si="62">Q604*H604</f>
        <v>0</v>
      </c>
      <c r="S604" s="191">
        <v>4.0000000000000002E-4</v>
      </c>
      <c r="T604" s="192">
        <f t="shared" ref="T604:T610" si="63">S604*H604</f>
        <v>1.0800000000000001E-2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93" t="s">
        <v>215</v>
      </c>
      <c r="AT604" s="193" t="s">
        <v>138</v>
      </c>
      <c r="AU604" s="193" t="s">
        <v>143</v>
      </c>
      <c r="AY604" s="16" t="s">
        <v>136</v>
      </c>
      <c r="BE604" s="194">
        <f t="shared" ref="BE604:BE610" si="64">IF(N604="základní",J604,0)</f>
        <v>0</v>
      </c>
      <c r="BF604" s="194">
        <f t="shared" ref="BF604:BF610" si="65">IF(N604="snížená",J604,0)</f>
        <v>0</v>
      </c>
      <c r="BG604" s="194">
        <f t="shared" ref="BG604:BG610" si="66">IF(N604="zákl. přenesená",J604,0)</f>
        <v>0</v>
      </c>
      <c r="BH604" s="194">
        <f t="shared" ref="BH604:BH610" si="67">IF(N604="sníž. přenesená",J604,0)</f>
        <v>0</v>
      </c>
      <c r="BI604" s="194">
        <f t="shared" ref="BI604:BI610" si="68">IF(N604="nulová",J604,0)</f>
        <v>0</v>
      </c>
      <c r="BJ604" s="16" t="s">
        <v>143</v>
      </c>
      <c r="BK604" s="194">
        <f t="shared" ref="BK604:BK610" si="69">ROUND(I604*H604,2)</f>
        <v>0</v>
      </c>
      <c r="BL604" s="16" t="s">
        <v>215</v>
      </c>
      <c r="BM604" s="193" t="s">
        <v>1316</v>
      </c>
    </row>
    <row r="605" spans="1:65" s="2" customFormat="1" ht="16.5" customHeight="1">
      <c r="A605" s="33"/>
      <c r="B605" s="34"/>
      <c r="C605" s="181" t="s">
        <v>1317</v>
      </c>
      <c r="D605" s="181" t="s">
        <v>138</v>
      </c>
      <c r="E605" s="182" t="s">
        <v>1318</v>
      </c>
      <c r="F605" s="183" t="s">
        <v>1319</v>
      </c>
      <c r="G605" s="184" t="s">
        <v>209</v>
      </c>
      <c r="H605" s="185">
        <v>1</v>
      </c>
      <c r="I605" s="186"/>
      <c r="J605" s="187">
        <f t="shared" si="60"/>
        <v>0</v>
      </c>
      <c r="K605" s="188"/>
      <c r="L605" s="38"/>
      <c r="M605" s="189" t="s">
        <v>1</v>
      </c>
      <c r="N605" s="190" t="s">
        <v>41</v>
      </c>
      <c r="O605" s="70"/>
      <c r="P605" s="191">
        <f t="shared" si="61"/>
        <v>0</v>
      </c>
      <c r="Q605" s="191">
        <v>0</v>
      </c>
      <c r="R605" s="191">
        <f t="shared" si="62"/>
        <v>0</v>
      </c>
      <c r="S605" s="191">
        <v>3.0000000000000001E-3</v>
      </c>
      <c r="T605" s="192">
        <f t="shared" si="63"/>
        <v>3.0000000000000001E-3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93" t="s">
        <v>215</v>
      </c>
      <c r="AT605" s="193" t="s">
        <v>138</v>
      </c>
      <c r="AU605" s="193" t="s">
        <v>143</v>
      </c>
      <c r="AY605" s="16" t="s">
        <v>136</v>
      </c>
      <c r="BE605" s="194">
        <f t="shared" si="64"/>
        <v>0</v>
      </c>
      <c r="BF605" s="194">
        <f t="shared" si="65"/>
        <v>0</v>
      </c>
      <c r="BG605" s="194">
        <f t="shared" si="66"/>
        <v>0</v>
      </c>
      <c r="BH605" s="194">
        <f t="shared" si="67"/>
        <v>0</v>
      </c>
      <c r="BI605" s="194">
        <f t="shared" si="68"/>
        <v>0</v>
      </c>
      <c r="BJ605" s="16" t="s">
        <v>143</v>
      </c>
      <c r="BK605" s="194">
        <f t="shared" si="69"/>
        <v>0</v>
      </c>
      <c r="BL605" s="16" t="s">
        <v>215</v>
      </c>
      <c r="BM605" s="193" t="s">
        <v>1320</v>
      </c>
    </row>
    <row r="606" spans="1:65" s="2" customFormat="1" ht="24.2" customHeight="1">
      <c r="A606" s="33"/>
      <c r="B606" s="34"/>
      <c r="C606" s="181" t="s">
        <v>1321</v>
      </c>
      <c r="D606" s="181" t="s">
        <v>138</v>
      </c>
      <c r="E606" s="182" t="s">
        <v>1322</v>
      </c>
      <c r="F606" s="183" t="s">
        <v>1323</v>
      </c>
      <c r="G606" s="184" t="s">
        <v>209</v>
      </c>
      <c r="H606" s="185">
        <v>1</v>
      </c>
      <c r="I606" s="186"/>
      <c r="J606" s="187">
        <f t="shared" si="60"/>
        <v>0</v>
      </c>
      <c r="K606" s="188"/>
      <c r="L606" s="38"/>
      <c r="M606" s="189" t="s">
        <v>1</v>
      </c>
      <c r="N606" s="190" t="s">
        <v>41</v>
      </c>
      <c r="O606" s="70"/>
      <c r="P606" s="191">
        <f t="shared" si="61"/>
        <v>0</v>
      </c>
      <c r="Q606" s="191">
        <v>0</v>
      </c>
      <c r="R606" s="191">
        <f t="shared" si="62"/>
        <v>0</v>
      </c>
      <c r="S606" s="191">
        <v>0.05</v>
      </c>
      <c r="T606" s="192">
        <f t="shared" si="63"/>
        <v>0.05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93" t="s">
        <v>215</v>
      </c>
      <c r="AT606" s="193" t="s">
        <v>138</v>
      </c>
      <c r="AU606" s="193" t="s">
        <v>143</v>
      </c>
      <c r="AY606" s="16" t="s">
        <v>136</v>
      </c>
      <c r="BE606" s="194">
        <f t="shared" si="64"/>
        <v>0</v>
      </c>
      <c r="BF606" s="194">
        <f t="shared" si="65"/>
        <v>0</v>
      </c>
      <c r="BG606" s="194">
        <f t="shared" si="66"/>
        <v>0</v>
      </c>
      <c r="BH606" s="194">
        <f t="shared" si="67"/>
        <v>0</v>
      </c>
      <c r="BI606" s="194">
        <f t="shared" si="68"/>
        <v>0</v>
      </c>
      <c r="BJ606" s="16" t="s">
        <v>143</v>
      </c>
      <c r="BK606" s="194">
        <f t="shared" si="69"/>
        <v>0</v>
      </c>
      <c r="BL606" s="16" t="s">
        <v>215</v>
      </c>
      <c r="BM606" s="193" t="s">
        <v>1324</v>
      </c>
    </row>
    <row r="607" spans="1:65" s="2" customFormat="1" ht="16.5" customHeight="1">
      <c r="A607" s="33"/>
      <c r="B607" s="34"/>
      <c r="C607" s="181" t="s">
        <v>1325</v>
      </c>
      <c r="D607" s="181" t="s">
        <v>138</v>
      </c>
      <c r="E607" s="182" t="s">
        <v>1326</v>
      </c>
      <c r="F607" s="183" t="s">
        <v>1327</v>
      </c>
      <c r="G607" s="184" t="s">
        <v>246</v>
      </c>
      <c r="H607" s="185">
        <v>9</v>
      </c>
      <c r="I607" s="186"/>
      <c r="J607" s="187">
        <f t="shared" si="60"/>
        <v>0</v>
      </c>
      <c r="K607" s="188"/>
      <c r="L607" s="38"/>
      <c r="M607" s="189" t="s">
        <v>1</v>
      </c>
      <c r="N607" s="190" t="s">
        <v>41</v>
      </c>
      <c r="O607" s="70"/>
      <c r="P607" s="191">
        <f t="shared" si="61"/>
        <v>0</v>
      </c>
      <c r="Q607" s="191">
        <v>0</v>
      </c>
      <c r="R607" s="191">
        <f t="shared" si="62"/>
        <v>0</v>
      </c>
      <c r="S607" s="191">
        <v>0</v>
      </c>
      <c r="T607" s="192">
        <f t="shared" si="63"/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93" t="s">
        <v>215</v>
      </c>
      <c r="AT607" s="193" t="s">
        <v>138</v>
      </c>
      <c r="AU607" s="193" t="s">
        <v>143</v>
      </c>
      <c r="AY607" s="16" t="s">
        <v>136</v>
      </c>
      <c r="BE607" s="194">
        <f t="shared" si="64"/>
        <v>0</v>
      </c>
      <c r="BF607" s="194">
        <f t="shared" si="65"/>
        <v>0</v>
      </c>
      <c r="BG607" s="194">
        <f t="shared" si="66"/>
        <v>0</v>
      </c>
      <c r="BH607" s="194">
        <f t="shared" si="67"/>
        <v>0</v>
      </c>
      <c r="BI607" s="194">
        <f t="shared" si="68"/>
        <v>0</v>
      </c>
      <c r="BJ607" s="16" t="s">
        <v>143</v>
      </c>
      <c r="BK607" s="194">
        <f t="shared" si="69"/>
        <v>0</v>
      </c>
      <c r="BL607" s="16" t="s">
        <v>215</v>
      </c>
      <c r="BM607" s="193" t="s">
        <v>1328</v>
      </c>
    </row>
    <row r="608" spans="1:65" s="2" customFormat="1" ht="16.5" customHeight="1">
      <c r="A608" s="33"/>
      <c r="B608" s="34"/>
      <c r="C608" s="207" t="s">
        <v>1329</v>
      </c>
      <c r="D608" s="207" t="s">
        <v>179</v>
      </c>
      <c r="E608" s="208" t="s">
        <v>1330</v>
      </c>
      <c r="F608" s="209" t="s">
        <v>1331</v>
      </c>
      <c r="G608" s="210" t="s">
        <v>246</v>
      </c>
      <c r="H608" s="211">
        <v>9</v>
      </c>
      <c r="I608" s="212"/>
      <c r="J608" s="213">
        <f t="shared" si="60"/>
        <v>0</v>
      </c>
      <c r="K608" s="214"/>
      <c r="L608" s="215"/>
      <c r="M608" s="216" t="s">
        <v>1</v>
      </c>
      <c r="N608" s="217" t="s">
        <v>41</v>
      </c>
      <c r="O608" s="70"/>
      <c r="P608" s="191">
        <f t="shared" si="61"/>
        <v>0</v>
      </c>
      <c r="Q608" s="191">
        <v>1.7899999999999999E-2</v>
      </c>
      <c r="R608" s="191">
        <f t="shared" si="62"/>
        <v>0.16109999999999999</v>
      </c>
      <c r="S608" s="191">
        <v>0</v>
      </c>
      <c r="T608" s="192">
        <f t="shared" si="63"/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93" t="s">
        <v>301</v>
      </c>
      <c r="AT608" s="193" t="s">
        <v>179</v>
      </c>
      <c r="AU608" s="193" t="s">
        <v>143</v>
      </c>
      <c r="AY608" s="16" t="s">
        <v>136</v>
      </c>
      <c r="BE608" s="194">
        <f t="shared" si="64"/>
        <v>0</v>
      </c>
      <c r="BF608" s="194">
        <f t="shared" si="65"/>
        <v>0</v>
      </c>
      <c r="BG608" s="194">
        <f t="shared" si="66"/>
        <v>0</v>
      </c>
      <c r="BH608" s="194">
        <f t="shared" si="67"/>
        <v>0</v>
      </c>
      <c r="BI608" s="194">
        <f t="shared" si="68"/>
        <v>0</v>
      </c>
      <c r="BJ608" s="16" t="s">
        <v>143</v>
      </c>
      <c r="BK608" s="194">
        <f t="shared" si="69"/>
        <v>0</v>
      </c>
      <c r="BL608" s="16" t="s">
        <v>215</v>
      </c>
      <c r="BM608" s="193" t="s">
        <v>1332</v>
      </c>
    </row>
    <row r="609" spans="1:65" s="2" customFormat="1" ht="21.75" customHeight="1">
      <c r="A609" s="33"/>
      <c r="B609" s="34"/>
      <c r="C609" s="181" t="s">
        <v>1333</v>
      </c>
      <c r="D609" s="181" t="s">
        <v>138</v>
      </c>
      <c r="E609" s="182" t="s">
        <v>1334</v>
      </c>
      <c r="F609" s="183" t="s">
        <v>1335</v>
      </c>
      <c r="G609" s="184" t="s">
        <v>246</v>
      </c>
      <c r="H609" s="185">
        <v>11.3</v>
      </c>
      <c r="I609" s="186"/>
      <c r="J609" s="187">
        <f t="shared" si="60"/>
        <v>0</v>
      </c>
      <c r="K609" s="188"/>
      <c r="L609" s="38"/>
      <c r="M609" s="189" t="s">
        <v>1</v>
      </c>
      <c r="N609" s="190" t="s">
        <v>41</v>
      </c>
      <c r="O609" s="70"/>
      <c r="P609" s="191">
        <f t="shared" si="61"/>
        <v>0</v>
      </c>
      <c r="Q609" s="191">
        <v>0</v>
      </c>
      <c r="R609" s="191">
        <f t="shared" si="62"/>
        <v>0</v>
      </c>
      <c r="S609" s="191">
        <v>3.5000000000000003E-2</v>
      </c>
      <c r="T609" s="192">
        <f t="shared" si="63"/>
        <v>0.39550000000000007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93" t="s">
        <v>215</v>
      </c>
      <c r="AT609" s="193" t="s">
        <v>138</v>
      </c>
      <c r="AU609" s="193" t="s">
        <v>143</v>
      </c>
      <c r="AY609" s="16" t="s">
        <v>136</v>
      </c>
      <c r="BE609" s="194">
        <f t="shared" si="64"/>
        <v>0</v>
      </c>
      <c r="BF609" s="194">
        <f t="shared" si="65"/>
        <v>0</v>
      </c>
      <c r="BG609" s="194">
        <f t="shared" si="66"/>
        <v>0</v>
      </c>
      <c r="BH609" s="194">
        <f t="shared" si="67"/>
        <v>0</v>
      </c>
      <c r="BI609" s="194">
        <f t="shared" si="68"/>
        <v>0</v>
      </c>
      <c r="BJ609" s="16" t="s">
        <v>143</v>
      </c>
      <c r="BK609" s="194">
        <f t="shared" si="69"/>
        <v>0</v>
      </c>
      <c r="BL609" s="16" t="s">
        <v>215</v>
      </c>
      <c r="BM609" s="193" t="s">
        <v>1336</v>
      </c>
    </row>
    <row r="610" spans="1:65" s="2" customFormat="1" ht="24.2" customHeight="1">
      <c r="A610" s="33"/>
      <c r="B610" s="34"/>
      <c r="C610" s="181" t="s">
        <v>1337</v>
      </c>
      <c r="D610" s="181" t="s">
        <v>138</v>
      </c>
      <c r="E610" s="182" t="s">
        <v>1338</v>
      </c>
      <c r="F610" s="183" t="s">
        <v>1339</v>
      </c>
      <c r="G610" s="184" t="s">
        <v>841</v>
      </c>
      <c r="H610" s="229"/>
      <c r="I610" s="186"/>
      <c r="J610" s="187">
        <f t="shared" si="60"/>
        <v>0</v>
      </c>
      <c r="K610" s="188"/>
      <c r="L610" s="38"/>
      <c r="M610" s="189" t="s">
        <v>1</v>
      </c>
      <c r="N610" s="190" t="s">
        <v>41</v>
      </c>
      <c r="O610" s="70"/>
      <c r="P610" s="191">
        <f t="shared" si="61"/>
        <v>0</v>
      </c>
      <c r="Q610" s="191">
        <v>0</v>
      </c>
      <c r="R610" s="191">
        <f t="shared" si="62"/>
        <v>0</v>
      </c>
      <c r="S610" s="191">
        <v>0</v>
      </c>
      <c r="T610" s="192">
        <f t="shared" si="63"/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93" t="s">
        <v>215</v>
      </c>
      <c r="AT610" s="193" t="s">
        <v>138</v>
      </c>
      <c r="AU610" s="193" t="s">
        <v>143</v>
      </c>
      <c r="AY610" s="16" t="s">
        <v>136</v>
      </c>
      <c r="BE610" s="194">
        <f t="shared" si="64"/>
        <v>0</v>
      </c>
      <c r="BF610" s="194">
        <f t="shared" si="65"/>
        <v>0</v>
      </c>
      <c r="BG610" s="194">
        <f t="shared" si="66"/>
        <v>0</v>
      </c>
      <c r="BH610" s="194">
        <f t="shared" si="67"/>
        <v>0</v>
      </c>
      <c r="BI610" s="194">
        <f t="shared" si="68"/>
        <v>0</v>
      </c>
      <c r="BJ610" s="16" t="s">
        <v>143</v>
      </c>
      <c r="BK610" s="194">
        <f t="shared" si="69"/>
        <v>0</v>
      </c>
      <c r="BL610" s="16" t="s">
        <v>215</v>
      </c>
      <c r="BM610" s="193" t="s">
        <v>1340</v>
      </c>
    </row>
    <row r="611" spans="1:65" s="12" customFormat="1" ht="22.9" customHeight="1">
      <c r="B611" s="165"/>
      <c r="C611" s="166"/>
      <c r="D611" s="167" t="s">
        <v>74</v>
      </c>
      <c r="E611" s="179" t="s">
        <v>1341</v>
      </c>
      <c r="F611" s="179" t="s">
        <v>1342</v>
      </c>
      <c r="G611" s="166"/>
      <c r="H611" s="166"/>
      <c r="I611" s="169"/>
      <c r="J611" s="180">
        <f>BK611</f>
        <v>0</v>
      </c>
      <c r="K611" s="166"/>
      <c r="L611" s="171"/>
      <c r="M611" s="172"/>
      <c r="N611" s="173"/>
      <c r="O611" s="173"/>
      <c r="P611" s="174">
        <f>SUM(P612:P645)</f>
        <v>0</v>
      </c>
      <c r="Q611" s="173"/>
      <c r="R611" s="174">
        <f>SUM(R612:R645)</f>
        <v>2.4226714999999999</v>
      </c>
      <c r="S611" s="173"/>
      <c r="T611" s="175">
        <f>SUM(T612:T645)</f>
        <v>4.6711583000000001</v>
      </c>
      <c r="AR611" s="176" t="s">
        <v>143</v>
      </c>
      <c r="AT611" s="177" t="s">
        <v>74</v>
      </c>
      <c r="AU611" s="177" t="s">
        <v>14</v>
      </c>
      <c r="AY611" s="176" t="s">
        <v>136</v>
      </c>
      <c r="BK611" s="178">
        <f>SUM(BK612:BK645)</f>
        <v>0</v>
      </c>
    </row>
    <row r="612" spans="1:65" s="2" customFormat="1" ht="16.5" customHeight="1">
      <c r="A612" s="33"/>
      <c r="B612" s="34"/>
      <c r="C612" s="181" t="s">
        <v>1343</v>
      </c>
      <c r="D612" s="181" t="s">
        <v>138</v>
      </c>
      <c r="E612" s="182" t="s">
        <v>1344</v>
      </c>
      <c r="F612" s="183" t="s">
        <v>1345</v>
      </c>
      <c r="G612" s="184" t="s">
        <v>141</v>
      </c>
      <c r="H612" s="185">
        <v>36.35</v>
      </c>
      <c r="I612" s="186"/>
      <c r="J612" s="187">
        <f>ROUND(I612*H612,2)</f>
        <v>0</v>
      </c>
      <c r="K612" s="188"/>
      <c r="L612" s="38"/>
      <c r="M612" s="189" t="s">
        <v>1</v>
      </c>
      <c r="N612" s="190" t="s">
        <v>41</v>
      </c>
      <c r="O612" s="70"/>
      <c r="P612" s="191">
        <f>O612*H612</f>
        <v>0</v>
      </c>
      <c r="Q612" s="191">
        <v>0</v>
      </c>
      <c r="R612" s="191">
        <f>Q612*H612</f>
        <v>0</v>
      </c>
      <c r="S612" s="191">
        <v>0</v>
      </c>
      <c r="T612" s="192">
        <f>S612*H612</f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193" t="s">
        <v>215</v>
      </c>
      <c r="AT612" s="193" t="s">
        <v>138</v>
      </c>
      <c r="AU612" s="193" t="s">
        <v>143</v>
      </c>
      <c r="AY612" s="16" t="s">
        <v>136</v>
      </c>
      <c r="BE612" s="194">
        <f>IF(N612="základní",J612,0)</f>
        <v>0</v>
      </c>
      <c r="BF612" s="194">
        <f>IF(N612="snížená",J612,0)</f>
        <v>0</v>
      </c>
      <c r="BG612" s="194">
        <f>IF(N612="zákl. přenesená",J612,0)</f>
        <v>0</v>
      </c>
      <c r="BH612" s="194">
        <f>IF(N612="sníž. přenesená",J612,0)</f>
        <v>0</v>
      </c>
      <c r="BI612" s="194">
        <f>IF(N612="nulová",J612,0)</f>
        <v>0</v>
      </c>
      <c r="BJ612" s="16" t="s">
        <v>143</v>
      </c>
      <c r="BK612" s="194">
        <f>ROUND(I612*H612,2)</f>
        <v>0</v>
      </c>
      <c r="BL612" s="16" t="s">
        <v>215</v>
      </c>
      <c r="BM612" s="193" t="s">
        <v>1346</v>
      </c>
    </row>
    <row r="613" spans="1:65" s="13" customFormat="1" ht="11.25">
      <c r="B613" s="195"/>
      <c r="C613" s="196"/>
      <c r="D613" s="197" t="s">
        <v>145</v>
      </c>
      <c r="E613" s="198" t="s">
        <v>1</v>
      </c>
      <c r="F613" s="199" t="s">
        <v>1347</v>
      </c>
      <c r="G613" s="196"/>
      <c r="H613" s="200">
        <v>36.35</v>
      </c>
      <c r="I613" s="201"/>
      <c r="J613" s="196"/>
      <c r="K613" s="196"/>
      <c r="L613" s="202"/>
      <c r="M613" s="203"/>
      <c r="N613" s="204"/>
      <c r="O613" s="204"/>
      <c r="P613" s="204"/>
      <c r="Q613" s="204"/>
      <c r="R613" s="204"/>
      <c r="S613" s="204"/>
      <c r="T613" s="205"/>
      <c r="AT613" s="206" t="s">
        <v>145</v>
      </c>
      <c r="AU613" s="206" t="s">
        <v>143</v>
      </c>
      <c r="AV613" s="13" t="s">
        <v>143</v>
      </c>
      <c r="AW613" s="13" t="s">
        <v>32</v>
      </c>
      <c r="AX613" s="13" t="s">
        <v>14</v>
      </c>
      <c r="AY613" s="206" t="s">
        <v>136</v>
      </c>
    </row>
    <row r="614" spans="1:65" s="2" customFormat="1" ht="16.5" customHeight="1">
      <c r="A614" s="33"/>
      <c r="B614" s="34"/>
      <c r="C614" s="181" t="s">
        <v>1348</v>
      </c>
      <c r="D614" s="181" t="s">
        <v>138</v>
      </c>
      <c r="E614" s="182" t="s">
        <v>1349</v>
      </c>
      <c r="F614" s="183" t="s">
        <v>1350</v>
      </c>
      <c r="G614" s="184" t="s">
        <v>141</v>
      </c>
      <c r="H614" s="185">
        <v>145.4</v>
      </c>
      <c r="I614" s="186"/>
      <c r="J614" s="187">
        <f>ROUND(I614*H614,2)</f>
        <v>0</v>
      </c>
      <c r="K614" s="188"/>
      <c r="L614" s="38"/>
      <c r="M614" s="189" t="s">
        <v>1</v>
      </c>
      <c r="N614" s="190" t="s">
        <v>41</v>
      </c>
      <c r="O614" s="70"/>
      <c r="P614" s="191">
        <f>O614*H614</f>
        <v>0</v>
      </c>
      <c r="Q614" s="191">
        <v>2.9999999999999997E-4</v>
      </c>
      <c r="R614" s="191">
        <f>Q614*H614</f>
        <v>4.3619999999999999E-2</v>
      </c>
      <c r="S614" s="191">
        <v>0</v>
      </c>
      <c r="T614" s="192">
        <f>S614*H614</f>
        <v>0</v>
      </c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R614" s="193" t="s">
        <v>215</v>
      </c>
      <c r="AT614" s="193" t="s">
        <v>138</v>
      </c>
      <c r="AU614" s="193" t="s">
        <v>143</v>
      </c>
      <c r="AY614" s="16" t="s">
        <v>136</v>
      </c>
      <c r="BE614" s="194">
        <f>IF(N614="základní",J614,0)</f>
        <v>0</v>
      </c>
      <c r="BF614" s="194">
        <f>IF(N614="snížená",J614,0)</f>
        <v>0</v>
      </c>
      <c r="BG614" s="194">
        <f>IF(N614="zákl. přenesená",J614,0)</f>
        <v>0</v>
      </c>
      <c r="BH614" s="194">
        <f>IF(N614="sníž. přenesená",J614,0)</f>
        <v>0</v>
      </c>
      <c r="BI614" s="194">
        <f>IF(N614="nulová",J614,0)</f>
        <v>0</v>
      </c>
      <c r="BJ614" s="16" t="s">
        <v>143</v>
      </c>
      <c r="BK614" s="194">
        <f>ROUND(I614*H614,2)</f>
        <v>0</v>
      </c>
      <c r="BL614" s="16" t="s">
        <v>215</v>
      </c>
      <c r="BM614" s="193" t="s">
        <v>1351</v>
      </c>
    </row>
    <row r="615" spans="1:65" s="13" customFormat="1" ht="11.25">
      <c r="B615" s="195"/>
      <c r="C615" s="196"/>
      <c r="D615" s="197" t="s">
        <v>145</v>
      </c>
      <c r="E615" s="198" t="s">
        <v>1</v>
      </c>
      <c r="F615" s="199" t="s">
        <v>1352</v>
      </c>
      <c r="G615" s="196"/>
      <c r="H615" s="200">
        <v>72.7</v>
      </c>
      <c r="I615" s="201"/>
      <c r="J615" s="196"/>
      <c r="K615" s="196"/>
      <c r="L615" s="202"/>
      <c r="M615" s="203"/>
      <c r="N615" s="204"/>
      <c r="O615" s="204"/>
      <c r="P615" s="204"/>
      <c r="Q615" s="204"/>
      <c r="R615" s="204"/>
      <c r="S615" s="204"/>
      <c r="T615" s="205"/>
      <c r="AT615" s="206" t="s">
        <v>145</v>
      </c>
      <c r="AU615" s="206" t="s">
        <v>143</v>
      </c>
      <c r="AV615" s="13" t="s">
        <v>143</v>
      </c>
      <c r="AW615" s="13" t="s">
        <v>32</v>
      </c>
      <c r="AX615" s="13" t="s">
        <v>14</v>
      </c>
      <c r="AY615" s="206" t="s">
        <v>136</v>
      </c>
    </row>
    <row r="616" spans="1:65" s="13" customFormat="1" ht="11.25">
      <c r="B616" s="195"/>
      <c r="C616" s="196"/>
      <c r="D616" s="197" t="s">
        <v>145</v>
      </c>
      <c r="E616" s="196"/>
      <c r="F616" s="199" t="s">
        <v>1353</v>
      </c>
      <c r="G616" s="196"/>
      <c r="H616" s="200">
        <v>145.4</v>
      </c>
      <c r="I616" s="201"/>
      <c r="J616" s="196"/>
      <c r="K616" s="196"/>
      <c r="L616" s="202"/>
      <c r="M616" s="203"/>
      <c r="N616" s="204"/>
      <c r="O616" s="204"/>
      <c r="P616" s="204"/>
      <c r="Q616" s="204"/>
      <c r="R616" s="204"/>
      <c r="S616" s="204"/>
      <c r="T616" s="205"/>
      <c r="AT616" s="206" t="s">
        <v>145</v>
      </c>
      <c r="AU616" s="206" t="s">
        <v>143</v>
      </c>
      <c r="AV616" s="13" t="s">
        <v>143</v>
      </c>
      <c r="AW616" s="13" t="s">
        <v>4</v>
      </c>
      <c r="AX616" s="13" t="s">
        <v>14</v>
      </c>
      <c r="AY616" s="206" t="s">
        <v>136</v>
      </c>
    </row>
    <row r="617" spans="1:65" s="2" customFormat="1" ht="24.2" customHeight="1">
      <c r="A617" s="33"/>
      <c r="B617" s="34"/>
      <c r="C617" s="181" t="s">
        <v>1354</v>
      </c>
      <c r="D617" s="181" t="s">
        <v>138</v>
      </c>
      <c r="E617" s="182" t="s">
        <v>1355</v>
      </c>
      <c r="F617" s="183" t="s">
        <v>1356</v>
      </c>
      <c r="G617" s="184" t="s">
        <v>141</v>
      </c>
      <c r="H617" s="185">
        <v>36.35</v>
      </c>
      <c r="I617" s="186"/>
      <c r="J617" s="187">
        <f>ROUND(I617*H617,2)</f>
        <v>0</v>
      </c>
      <c r="K617" s="188"/>
      <c r="L617" s="38"/>
      <c r="M617" s="189" t="s">
        <v>1</v>
      </c>
      <c r="N617" s="190" t="s">
        <v>41</v>
      </c>
      <c r="O617" s="70"/>
      <c r="P617" s="191">
        <f>O617*H617</f>
        <v>0</v>
      </c>
      <c r="Q617" s="191">
        <v>2.5499999999999998E-2</v>
      </c>
      <c r="R617" s="191">
        <f>Q617*H617</f>
        <v>0.926925</v>
      </c>
      <c r="S617" s="191">
        <v>0</v>
      </c>
      <c r="T617" s="192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193" t="s">
        <v>215</v>
      </c>
      <c r="AT617" s="193" t="s">
        <v>138</v>
      </c>
      <c r="AU617" s="193" t="s">
        <v>143</v>
      </c>
      <c r="AY617" s="16" t="s">
        <v>136</v>
      </c>
      <c r="BE617" s="194">
        <f>IF(N617="základní",J617,0)</f>
        <v>0</v>
      </c>
      <c r="BF617" s="194">
        <f>IF(N617="snížená",J617,0)</f>
        <v>0</v>
      </c>
      <c r="BG617" s="194">
        <f>IF(N617="zákl. přenesená",J617,0)</f>
        <v>0</v>
      </c>
      <c r="BH617" s="194">
        <f>IF(N617="sníž. přenesená",J617,0)</f>
        <v>0</v>
      </c>
      <c r="BI617" s="194">
        <f>IF(N617="nulová",J617,0)</f>
        <v>0</v>
      </c>
      <c r="BJ617" s="16" t="s">
        <v>143</v>
      </c>
      <c r="BK617" s="194">
        <f>ROUND(I617*H617,2)</f>
        <v>0</v>
      </c>
      <c r="BL617" s="16" t="s">
        <v>215</v>
      </c>
      <c r="BM617" s="193" t="s">
        <v>1357</v>
      </c>
    </row>
    <row r="618" spans="1:65" s="2" customFormat="1" ht="24.2" customHeight="1">
      <c r="A618" s="33"/>
      <c r="B618" s="34"/>
      <c r="C618" s="181" t="s">
        <v>1358</v>
      </c>
      <c r="D618" s="181" t="s">
        <v>138</v>
      </c>
      <c r="E618" s="182" t="s">
        <v>1359</v>
      </c>
      <c r="F618" s="183" t="s">
        <v>1360</v>
      </c>
      <c r="G618" s="184" t="s">
        <v>246</v>
      </c>
      <c r="H618" s="185">
        <v>46.4</v>
      </c>
      <c r="I618" s="186"/>
      <c r="J618" s="187">
        <f>ROUND(I618*H618,2)</f>
        <v>0</v>
      </c>
      <c r="K618" s="188"/>
      <c r="L618" s="38"/>
      <c r="M618" s="189" t="s">
        <v>1</v>
      </c>
      <c r="N618" s="190" t="s">
        <v>41</v>
      </c>
      <c r="O618" s="70"/>
      <c r="P618" s="191">
        <f>O618*H618</f>
        <v>0</v>
      </c>
      <c r="Q618" s="191">
        <v>0</v>
      </c>
      <c r="R618" s="191">
        <f>Q618*H618</f>
        <v>0</v>
      </c>
      <c r="S618" s="191">
        <v>1.174E-2</v>
      </c>
      <c r="T618" s="192">
        <f>S618*H618</f>
        <v>0.544736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93" t="s">
        <v>215</v>
      </c>
      <c r="AT618" s="193" t="s">
        <v>138</v>
      </c>
      <c r="AU618" s="193" t="s">
        <v>143</v>
      </c>
      <c r="AY618" s="16" t="s">
        <v>136</v>
      </c>
      <c r="BE618" s="194">
        <f>IF(N618="základní",J618,0)</f>
        <v>0</v>
      </c>
      <c r="BF618" s="194">
        <f>IF(N618="snížená",J618,0)</f>
        <v>0</v>
      </c>
      <c r="BG618" s="194">
        <f>IF(N618="zákl. přenesená",J618,0)</f>
        <v>0</v>
      </c>
      <c r="BH618" s="194">
        <f>IF(N618="sníž. přenesená",J618,0)</f>
        <v>0</v>
      </c>
      <c r="BI618" s="194">
        <f>IF(N618="nulová",J618,0)</f>
        <v>0</v>
      </c>
      <c r="BJ618" s="16" t="s">
        <v>143</v>
      </c>
      <c r="BK618" s="194">
        <f>ROUND(I618*H618,2)</f>
        <v>0</v>
      </c>
      <c r="BL618" s="16" t="s">
        <v>215</v>
      </c>
      <c r="BM618" s="193" t="s">
        <v>1361</v>
      </c>
    </row>
    <row r="619" spans="1:65" s="13" customFormat="1" ht="11.25">
      <c r="B619" s="195"/>
      <c r="C619" s="196"/>
      <c r="D619" s="197" t="s">
        <v>145</v>
      </c>
      <c r="E619" s="198" t="s">
        <v>1</v>
      </c>
      <c r="F619" s="199" t="s">
        <v>1362</v>
      </c>
      <c r="G619" s="196"/>
      <c r="H619" s="200">
        <v>46.4</v>
      </c>
      <c r="I619" s="201"/>
      <c r="J619" s="196"/>
      <c r="K619" s="196"/>
      <c r="L619" s="202"/>
      <c r="M619" s="203"/>
      <c r="N619" s="204"/>
      <c r="O619" s="204"/>
      <c r="P619" s="204"/>
      <c r="Q619" s="204"/>
      <c r="R619" s="204"/>
      <c r="S619" s="204"/>
      <c r="T619" s="205"/>
      <c r="AT619" s="206" t="s">
        <v>145</v>
      </c>
      <c r="AU619" s="206" t="s">
        <v>143</v>
      </c>
      <c r="AV619" s="13" t="s">
        <v>143</v>
      </c>
      <c r="AW619" s="13" t="s">
        <v>32</v>
      </c>
      <c r="AX619" s="13" t="s">
        <v>14</v>
      </c>
      <c r="AY619" s="206" t="s">
        <v>136</v>
      </c>
    </row>
    <row r="620" spans="1:65" s="2" customFormat="1" ht="24.2" customHeight="1">
      <c r="A620" s="33"/>
      <c r="B620" s="34"/>
      <c r="C620" s="181" t="s">
        <v>1363</v>
      </c>
      <c r="D620" s="181" t="s">
        <v>138</v>
      </c>
      <c r="E620" s="182" t="s">
        <v>1364</v>
      </c>
      <c r="F620" s="183" t="s">
        <v>1365</v>
      </c>
      <c r="G620" s="184" t="s">
        <v>246</v>
      </c>
      <c r="H620" s="185">
        <v>46.4</v>
      </c>
      <c r="I620" s="186"/>
      <c r="J620" s="187">
        <f>ROUND(I620*H620,2)</f>
        <v>0</v>
      </c>
      <c r="K620" s="188"/>
      <c r="L620" s="38"/>
      <c r="M620" s="189" t="s">
        <v>1</v>
      </c>
      <c r="N620" s="190" t="s">
        <v>41</v>
      </c>
      <c r="O620" s="70"/>
      <c r="P620" s="191">
        <f>O620*H620</f>
        <v>0</v>
      </c>
      <c r="Q620" s="191">
        <v>4.2999999999999999E-4</v>
      </c>
      <c r="R620" s="191">
        <f>Q620*H620</f>
        <v>1.9951999999999998E-2</v>
      </c>
      <c r="S620" s="191">
        <v>0</v>
      </c>
      <c r="T620" s="192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93" t="s">
        <v>215</v>
      </c>
      <c r="AT620" s="193" t="s">
        <v>138</v>
      </c>
      <c r="AU620" s="193" t="s">
        <v>143</v>
      </c>
      <c r="AY620" s="16" t="s">
        <v>136</v>
      </c>
      <c r="BE620" s="194">
        <f>IF(N620="základní",J620,0)</f>
        <v>0</v>
      </c>
      <c r="BF620" s="194">
        <f>IF(N620="snížená",J620,0)</f>
        <v>0</v>
      </c>
      <c r="BG620" s="194">
        <f>IF(N620="zákl. přenesená",J620,0)</f>
        <v>0</v>
      </c>
      <c r="BH620" s="194">
        <f>IF(N620="sníž. přenesená",J620,0)</f>
        <v>0</v>
      </c>
      <c r="BI620" s="194">
        <f>IF(N620="nulová",J620,0)</f>
        <v>0</v>
      </c>
      <c r="BJ620" s="16" t="s">
        <v>143</v>
      </c>
      <c r="BK620" s="194">
        <f>ROUND(I620*H620,2)</f>
        <v>0</v>
      </c>
      <c r="BL620" s="16" t="s">
        <v>215</v>
      </c>
      <c r="BM620" s="193" t="s">
        <v>1366</v>
      </c>
    </row>
    <row r="621" spans="1:65" s="2" customFormat="1" ht="24.2" customHeight="1">
      <c r="A621" s="33"/>
      <c r="B621" s="34"/>
      <c r="C621" s="207" t="s">
        <v>1367</v>
      </c>
      <c r="D621" s="207" t="s">
        <v>179</v>
      </c>
      <c r="E621" s="208" t="s">
        <v>1368</v>
      </c>
      <c r="F621" s="209" t="s">
        <v>1369</v>
      </c>
      <c r="G621" s="210" t="s">
        <v>209</v>
      </c>
      <c r="H621" s="211">
        <v>114.84</v>
      </c>
      <c r="I621" s="212"/>
      <c r="J621" s="213">
        <f>ROUND(I621*H621,2)</f>
        <v>0</v>
      </c>
      <c r="K621" s="214"/>
      <c r="L621" s="215"/>
      <c r="M621" s="216" t="s">
        <v>1</v>
      </c>
      <c r="N621" s="217" t="s">
        <v>41</v>
      </c>
      <c r="O621" s="70"/>
      <c r="P621" s="191">
        <f>O621*H621</f>
        <v>0</v>
      </c>
      <c r="Q621" s="191">
        <v>8.9999999999999998E-4</v>
      </c>
      <c r="R621" s="191">
        <f>Q621*H621</f>
        <v>0.103356</v>
      </c>
      <c r="S621" s="191">
        <v>0</v>
      </c>
      <c r="T621" s="192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93" t="s">
        <v>301</v>
      </c>
      <c r="AT621" s="193" t="s">
        <v>179</v>
      </c>
      <c r="AU621" s="193" t="s">
        <v>143</v>
      </c>
      <c r="AY621" s="16" t="s">
        <v>136</v>
      </c>
      <c r="BE621" s="194">
        <f>IF(N621="základní",J621,0)</f>
        <v>0</v>
      </c>
      <c r="BF621" s="194">
        <f>IF(N621="snížená",J621,0)</f>
        <v>0</v>
      </c>
      <c r="BG621" s="194">
        <f>IF(N621="zákl. přenesená",J621,0)</f>
        <v>0</v>
      </c>
      <c r="BH621" s="194">
        <f>IF(N621="sníž. přenesená",J621,0)</f>
        <v>0</v>
      </c>
      <c r="BI621" s="194">
        <f>IF(N621="nulová",J621,0)</f>
        <v>0</v>
      </c>
      <c r="BJ621" s="16" t="s">
        <v>143</v>
      </c>
      <c r="BK621" s="194">
        <f>ROUND(I621*H621,2)</f>
        <v>0</v>
      </c>
      <c r="BL621" s="16" t="s">
        <v>215</v>
      </c>
      <c r="BM621" s="193" t="s">
        <v>1370</v>
      </c>
    </row>
    <row r="622" spans="1:65" s="13" customFormat="1" ht="11.25">
      <c r="B622" s="195"/>
      <c r="C622" s="196"/>
      <c r="D622" s="197" t="s">
        <v>145</v>
      </c>
      <c r="E622" s="196"/>
      <c r="F622" s="199" t="s">
        <v>1371</v>
      </c>
      <c r="G622" s="196"/>
      <c r="H622" s="200">
        <v>114.84</v>
      </c>
      <c r="I622" s="201"/>
      <c r="J622" s="196"/>
      <c r="K622" s="196"/>
      <c r="L622" s="202"/>
      <c r="M622" s="203"/>
      <c r="N622" s="204"/>
      <c r="O622" s="204"/>
      <c r="P622" s="204"/>
      <c r="Q622" s="204"/>
      <c r="R622" s="204"/>
      <c r="S622" s="204"/>
      <c r="T622" s="205"/>
      <c r="AT622" s="206" t="s">
        <v>145</v>
      </c>
      <c r="AU622" s="206" t="s">
        <v>143</v>
      </c>
      <c r="AV622" s="13" t="s">
        <v>143</v>
      </c>
      <c r="AW622" s="13" t="s">
        <v>4</v>
      </c>
      <c r="AX622" s="13" t="s">
        <v>14</v>
      </c>
      <c r="AY622" s="206" t="s">
        <v>136</v>
      </c>
    </row>
    <row r="623" spans="1:65" s="2" customFormat="1" ht="24.2" customHeight="1">
      <c r="A623" s="33"/>
      <c r="B623" s="34"/>
      <c r="C623" s="181" t="s">
        <v>1372</v>
      </c>
      <c r="D623" s="181" t="s">
        <v>138</v>
      </c>
      <c r="E623" s="182" t="s">
        <v>1373</v>
      </c>
      <c r="F623" s="183" t="s">
        <v>1374</v>
      </c>
      <c r="G623" s="184" t="s">
        <v>141</v>
      </c>
      <c r="H623" s="185">
        <v>21.12</v>
      </c>
      <c r="I623" s="186"/>
      <c r="J623" s="187">
        <f>ROUND(I623*H623,2)</f>
        <v>0</v>
      </c>
      <c r="K623" s="188"/>
      <c r="L623" s="38"/>
      <c r="M623" s="189" t="s">
        <v>1</v>
      </c>
      <c r="N623" s="190" t="s">
        <v>41</v>
      </c>
      <c r="O623" s="70"/>
      <c r="P623" s="191">
        <f>O623*H623</f>
        <v>0</v>
      </c>
      <c r="Q623" s="191">
        <v>0</v>
      </c>
      <c r="R623" s="191">
        <f>Q623*H623</f>
        <v>0</v>
      </c>
      <c r="S623" s="191">
        <v>0.13950000000000001</v>
      </c>
      <c r="T623" s="192">
        <f>S623*H623</f>
        <v>2.9462400000000004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193" t="s">
        <v>215</v>
      </c>
      <c r="AT623" s="193" t="s">
        <v>138</v>
      </c>
      <c r="AU623" s="193" t="s">
        <v>143</v>
      </c>
      <c r="AY623" s="16" t="s">
        <v>136</v>
      </c>
      <c r="BE623" s="194">
        <f>IF(N623="základní",J623,0)</f>
        <v>0</v>
      </c>
      <c r="BF623" s="194">
        <f>IF(N623="snížená",J623,0)</f>
        <v>0</v>
      </c>
      <c r="BG623" s="194">
        <f>IF(N623="zákl. přenesená",J623,0)</f>
        <v>0</v>
      </c>
      <c r="BH623" s="194">
        <f>IF(N623="sníž. přenesená",J623,0)</f>
        <v>0</v>
      </c>
      <c r="BI623" s="194">
        <f>IF(N623="nulová",J623,0)</f>
        <v>0</v>
      </c>
      <c r="BJ623" s="16" t="s">
        <v>143</v>
      </c>
      <c r="BK623" s="194">
        <f>ROUND(I623*H623,2)</f>
        <v>0</v>
      </c>
      <c r="BL623" s="16" t="s">
        <v>215</v>
      </c>
      <c r="BM623" s="193" t="s">
        <v>1375</v>
      </c>
    </row>
    <row r="624" spans="1:65" s="13" customFormat="1" ht="11.25">
      <c r="B624" s="195"/>
      <c r="C624" s="196"/>
      <c r="D624" s="197" t="s">
        <v>145</v>
      </c>
      <c r="E624" s="198" t="s">
        <v>1</v>
      </c>
      <c r="F624" s="199" t="s">
        <v>1376</v>
      </c>
      <c r="G624" s="196"/>
      <c r="H624" s="200">
        <v>9.6</v>
      </c>
      <c r="I624" s="201"/>
      <c r="J624" s="196"/>
      <c r="K624" s="196"/>
      <c r="L624" s="202"/>
      <c r="M624" s="203"/>
      <c r="N624" s="204"/>
      <c r="O624" s="204"/>
      <c r="P624" s="204"/>
      <c r="Q624" s="204"/>
      <c r="R624" s="204"/>
      <c r="S624" s="204"/>
      <c r="T624" s="205"/>
      <c r="AT624" s="206" t="s">
        <v>145</v>
      </c>
      <c r="AU624" s="206" t="s">
        <v>143</v>
      </c>
      <c r="AV624" s="13" t="s">
        <v>143</v>
      </c>
      <c r="AW624" s="13" t="s">
        <v>32</v>
      </c>
      <c r="AX624" s="13" t="s">
        <v>75</v>
      </c>
      <c r="AY624" s="206" t="s">
        <v>136</v>
      </c>
    </row>
    <row r="625" spans="1:65" s="13" customFormat="1" ht="11.25">
      <c r="B625" s="195"/>
      <c r="C625" s="196"/>
      <c r="D625" s="197" t="s">
        <v>145</v>
      </c>
      <c r="E625" s="198" t="s">
        <v>1</v>
      </c>
      <c r="F625" s="199" t="s">
        <v>1377</v>
      </c>
      <c r="G625" s="196"/>
      <c r="H625" s="200">
        <v>11.52</v>
      </c>
      <c r="I625" s="201"/>
      <c r="J625" s="196"/>
      <c r="K625" s="196"/>
      <c r="L625" s="202"/>
      <c r="M625" s="203"/>
      <c r="N625" s="204"/>
      <c r="O625" s="204"/>
      <c r="P625" s="204"/>
      <c r="Q625" s="204"/>
      <c r="R625" s="204"/>
      <c r="S625" s="204"/>
      <c r="T625" s="205"/>
      <c r="AT625" s="206" t="s">
        <v>145</v>
      </c>
      <c r="AU625" s="206" t="s">
        <v>143</v>
      </c>
      <c r="AV625" s="13" t="s">
        <v>143</v>
      </c>
      <c r="AW625" s="13" t="s">
        <v>32</v>
      </c>
      <c r="AX625" s="13" t="s">
        <v>75</v>
      </c>
      <c r="AY625" s="206" t="s">
        <v>136</v>
      </c>
    </row>
    <row r="626" spans="1:65" s="14" customFormat="1" ht="11.25">
      <c r="B626" s="218"/>
      <c r="C626" s="219"/>
      <c r="D626" s="197" t="s">
        <v>145</v>
      </c>
      <c r="E626" s="220" t="s">
        <v>1</v>
      </c>
      <c r="F626" s="221" t="s">
        <v>243</v>
      </c>
      <c r="G626" s="219"/>
      <c r="H626" s="222">
        <v>21.119999999999997</v>
      </c>
      <c r="I626" s="223"/>
      <c r="J626" s="219"/>
      <c r="K626" s="219"/>
      <c r="L626" s="224"/>
      <c r="M626" s="225"/>
      <c r="N626" s="226"/>
      <c r="O626" s="226"/>
      <c r="P626" s="226"/>
      <c r="Q626" s="226"/>
      <c r="R626" s="226"/>
      <c r="S626" s="226"/>
      <c r="T626" s="227"/>
      <c r="AT626" s="228" t="s">
        <v>145</v>
      </c>
      <c r="AU626" s="228" t="s">
        <v>143</v>
      </c>
      <c r="AV626" s="14" t="s">
        <v>142</v>
      </c>
      <c r="AW626" s="14" t="s">
        <v>32</v>
      </c>
      <c r="AX626" s="14" t="s">
        <v>14</v>
      </c>
      <c r="AY626" s="228" t="s">
        <v>136</v>
      </c>
    </row>
    <row r="627" spans="1:65" s="2" customFormat="1" ht="24.2" customHeight="1">
      <c r="A627" s="33"/>
      <c r="B627" s="34"/>
      <c r="C627" s="181" t="s">
        <v>1378</v>
      </c>
      <c r="D627" s="181" t="s">
        <v>138</v>
      </c>
      <c r="E627" s="182" t="s">
        <v>1379</v>
      </c>
      <c r="F627" s="183" t="s">
        <v>1380</v>
      </c>
      <c r="G627" s="184" t="s">
        <v>141</v>
      </c>
      <c r="H627" s="185">
        <v>14.19</v>
      </c>
      <c r="I627" s="186"/>
      <c r="J627" s="187">
        <f>ROUND(I627*H627,2)</f>
        <v>0</v>
      </c>
      <c r="K627" s="188"/>
      <c r="L627" s="38"/>
      <c r="M627" s="189" t="s">
        <v>1</v>
      </c>
      <c r="N627" s="190" t="s">
        <v>41</v>
      </c>
      <c r="O627" s="70"/>
      <c r="P627" s="191">
        <f>O627*H627</f>
        <v>0</v>
      </c>
      <c r="Q627" s="191">
        <v>0</v>
      </c>
      <c r="R627" s="191">
        <f>Q627*H627</f>
        <v>0</v>
      </c>
      <c r="S627" s="191">
        <v>8.3169999999999994E-2</v>
      </c>
      <c r="T627" s="192">
        <f>S627*H627</f>
        <v>1.1801822999999998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93" t="s">
        <v>215</v>
      </c>
      <c r="AT627" s="193" t="s">
        <v>138</v>
      </c>
      <c r="AU627" s="193" t="s">
        <v>143</v>
      </c>
      <c r="AY627" s="16" t="s">
        <v>136</v>
      </c>
      <c r="BE627" s="194">
        <f>IF(N627="základní",J627,0)</f>
        <v>0</v>
      </c>
      <c r="BF627" s="194">
        <f>IF(N627="snížená",J627,0)</f>
        <v>0</v>
      </c>
      <c r="BG627" s="194">
        <f>IF(N627="zákl. přenesená",J627,0)</f>
        <v>0</v>
      </c>
      <c r="BH627" s="194">
        <f>IF(N627="sníž. přenesená",J627,0)</f>
        <v>0</v>
      </c>
      <c r="BI627" s="194">
        <f>IF(N627="nulová",J627,0)</f>
        <v>0</v>
      </c>
      <c r="BJ627" s="16" t="s">
        <v>143</v>
      </c>
      <c r="BK627" s="194">
        <f>ROUND(I627*H627,2)</f>
        <v>0</v>
      </c>
      <c r="BL627" s="16" t="s">
        <v>215</v>
      </c>
      <c r="BM627" s="193" t="s">
        <v>1381</v>
      </c>
    </row>
    <row r="628" spans="1:65" s="13" customFormat="1" ht="11.25">
      <c r="B628" s="195"/>
      <c r="C628" s="196"/>
      <c r="D628" s="197" t="s">
        <v>145</v>
      </c>
      <c r="E628" s="198" t="s">
        <v>1</v>
      </c>
      <c r="F628" s="199" t="s">
        <v>1382</v>
      </c>
      <c r="G628" s="196"/>
      <c r="H628" s="200">
        <v>14.19</v>
      </c>
      <c r="I628" s="201"/>
      <c r="J628" s="196"/>
      <c r="K628" s="196"/>
      <c r="L628" s="202"/>
      <c r="M628" s="203"/>
      <c r="N628" s="204"/>
      <c r="O628" s="204"/>
      <c r="P628" s="204"/>
      <c r="Q628" s="204"/>
      <c r="R628" s="204"/>
      <c r="S628" s="204"/>
      <c r="T628" s="205"/>
      <c r="AT628" s="206" t="s">
        <v>145</v>
      </c>
      <c r="AU628" s="206" t="s">
        <v>143</v>
      </c>
      <c r="AV628" s="13" t="s">
        <v>143</v>
      </c>
      <c r="AW628" s="13" t="s">
        <v>32</v>
      </c>
      <c r="AX628" s="13" t="s">
        <v>14</v>
      </c>
      <c r="AY628" s="206" t="s">
        <v>136</v>
      </c>
    </row>
    <row r="629" spans="1:65" s="2" customFormat="1" ht="33" customHeight="1">
      <c r="A629" s="33"/>
      <c r="B629" s="34"/>
      <c r="C629" s="181" t="s">
        <v>1383</v>
      </c>
      <c r="D629" s="181" t="s">
        <v>138</v>
      </c>
      <c r="E629" s="182" t="s">
        <v>1384</v>
      </c>
      <c r="F629" s="183" t="s">
        <v>1385</v>
      </c>
      <c r="G629" s="184" t="s">
        <v>141</v>
      </c>
      <c r="H629" s="185">
        <v>36.35</v>
      </c>
      <c r="I629" s="186"/>
      <c r="J629" s="187">
        <f>ROUND(I629*H629,2)</f>
        <v>0</v>
      </c>
      <c r="K629" s="188"/>
      <c r="L629" s="38"/>
      <c r="M629" s="189" t="s">
        <v>1</v>
      </c>
      <c r="N629" s="190" t="s">
        <v>41</v>
      </c>
      <c r="O629" s="70"/>
      <c r="P629" s="191">
        <f>O629*H629</f>
        <v>0</v>
      </c>
      <c r="Q629" s="191">
        <v>8.9999999999999993E-3</v>
      </c>
      <c r="R629" s="191">
        <f>Q629*H629</f>
        <v>0.32715</v>
      </c>
      <c r="S629" s="191">
        <v>0</v>
      </c>
      <c r="T629" s="192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93" t="s">
        <v>215</v>
      </c>
      <c r="AT629" s="193" t="s">
        <v>138</v>
      </c>
      <c r="AU629" s="193" t="s">
        <v>143</v>
      </c>
      <c r="AY629" s="16" t="s">
        <v>136</v>
      </c>
      <c r="BE629" s="194">
        <f>IF(N629="základní",J629,0)</f>
        <v>0</v>
      </c>
      <c r="BF629" s="194">
        <f>IF(N629="snížená",J629,0)</f>
        <v>0</v>
      </c>
      <c r="BG629" s="194">
        <f>IF(N629="zákl. přenesená",J629,0)</f>
        <v>0</v>
      </c>
      <c r="BH629" s="194">
        <f>IF(N629="sníž. přenesená",J629,0)</f>
        <v>0</v>
      </c>
      <c r="BI629" s="194">
        <f>IF(N629="nulová",J629,0)</f>
        <v>0</v>
      </c>
      <c r="BJ629" s="16" t="s">
        <v>143</v>
      </c>
      <c r="BK629" s="194">
        <f>ROUND(I629*H629,2)</f>
        <v>0</v>
      </c>
      <c r="BL629" s="16" t="s">
        <v>215</v>
      </c>
      <c r="BM629" s="193" t="s">
        <v>1386</v>
      </c>
    </row>
    <row r="630" spans="1:65" s="13" customFormat="1" ht="11.25">
      <c r="B630" s="195"/>
      <c r="C630" s="196"/>
      <c r="D630" s="197" t="s">
        <v>145</v>
      </c>
      <c r="E630" s="198" t="s">
        <v>1</v>
      </c>
      <c r="F630" s="199" t="s">
        <v>1387</v>
      </c>
      <c r="G630" s="196"/>
      <c r="H630" s="200">
        <v>21.12</v>
      </c>
      <c r="I630" s="201"/>
      <c r="J630" s="196"/>
      <c r="K630" s="196"/>
      <c r="L630" s="202"/>
      <c r="M630" s="203"/>
      <c r="N630" s="204"/>
      <c r="O630" s="204"/>
      <c r="P630" s="204"/>
      <c r="Q630" s="204"/>
      <c r="R630" s="204"/>
      <c r="S630" s="204"/>
      <c r="T630" s="205"/>
      <c r="AT630" s="206" t="s">
        <v>145</v>
      </c>
      <c r="AU630" s="206" t="s">
        <v>143</v>
      </c>
      <c r="AV630" s="13" t="s">
        <v>143</v>
      </c>
      <c r="AW630" s="13" t="s">
        <v>32</v>
      </c>
      <c r="AX630" s="13" t="s">
        <v>75</v>
      </c>
      <c r="AY630" s="206" t="s">
        <v>136</v>
      </c>
    </row>
    <row r="631" spans="1:65" s="13" customFormat="1" ht="11.25">
      <c r="B631" s="195"/>
      <c r="C631" s="196"/>
      <c r="D631" s="197" t="s">
        <v>145</v>
      </c>
      <c r="E631" s="198" t="s">
        <v>1</v>
      </c>
      <c r="F631" s="199" t="s">
        <v>1388</v>
      </c>
      <c r="G631" s="196"/>
      <c r="H631" s="200">
        <v>15.23</v>
      </c>
      <c r="I631" s="201"/>
      <c r="J631" s="196"/>
      <c r="K631" s="196"/>
      <c r="L631" s="202"/>
      <c r="M631" s="203"/>
      <c r="N631" s="204"/>
      <c r="O631" s="204"/>
      <c r="P631" s="204"/>
      <c r="Q631" s="204"/>
      <c r="R631" s="204"/>
      <c r="S631" s="204"/>
      <c r="T631" s="205"/>
      <c r="AT631" s="206" t="s">
        <v>145</v>
      </c>
      <c r="AU631" s="206" t="s">
        <v>143</v>
      </c>
      <c r="AV631" s="13" t="s">
        <v>143</v>
      </c>
      <c r="AW631" s="13" t="s">
        <v>32</v>
      </c>
      <c r="AX631" s="13" t="s">
        <v>75</v>
      </c>
      <c r="AY631" s="206" t="s">
        <v>136</v>
      </c>
    </row>
    <row r="632" spans="1:65" s="14" customFormat="1" ht="11.25">
      <c r="B632" s="218"/>
      <c r="C632" s="219"/>
      <c r="D632" s="197" t="s">
        <v>145</v>
      </c>
      <c r="E632" s="220" t="s">
        <v>1</v>
      </c>
      <c r="F632" s="221" t="s">
        <v>243</v>
      </c>
      <c r="G632" s="219"/>
      <c r="H632" s="222">
        <v>36.35</v>
      </c>
      <c r="I632" s="223"/>
      <c r="J632" s="219"/>
      <c r="K632" s="219"/>
      <c r="L632" s="224"/>
      <c r="M632" s="225"/>
      <c r="N632" s="226"/>
      <c r="O632" s="226"/>
      <c r="P632" s="226"/>
      <c r="Q632" s="226"/>
      <c r="R632" s="226"/>
      <c r="S632" s="226"/>
      <c r="T632" s="227"/>
      <c r="AT632" s="228" t="s">
        <v>145</v>
      </c>
      <c r="AU632" s="228" t="s">
        <v>143</v>
      </c>
      <c r="AV632" s="14" t="s">
        <v>142</v>
      </c>
      <c r="AW632" s="14" t="s">
        <v>32</v>
      </c>
      <c r="AX632" s="14" t="s">
        <v>14</v>
      </c>
      <c r="AY632" s="228" t="s">
        <v>136</v>
      </c>
    </row>
    <row r="633" spans="1:65" s="2" customFormat="1" ht="24.2" customHeight="1">
      <c r="A633" s="33"/>
      <c r="B633" s="34"/>
      <c r="C633" s="207" t="s">
        <v>1389</v>
      </c>
      <c r="D633" s="207" t="s">
        <v>179</v>
      </c>
      <c r="E633" s="208" t="s">
        <v>1390</v>
      </c>
      <c r="F633" s="209" t="s">
        <v>1391</v>
      </c>
      <c r="G633" s="210" t="s">
        <v>141</v>
      </c>
      <c r="H633" s="211">
        <v>41.802999999999997</v>
      </c>
      <c r="I633" s="212"/>
      <c r="J633" s="213">
        <f>ROUND(I633*H633,2)</f>
        <v>0</v>
      </c>
      <c r="K633" s="214"/>
      <c r="L633" s="215"/>
      <c r="M633" s="216" t="s">
        <v>1</v>
      </c>
      <c r="N633" s="217" t="s">
        <v>41</v>
      </c>
      <c r="O633" s="70"/>
      <c r="P633" s="191">
        <f>O633*H633</f>
        <v>0</v>
      </c>
      <c r="Q633" s="191">
        <v>2.3E-2</v>
      </c>
      <c r="R633" s="191">
        <f>Q633*H633</f>
        <v>0.96146899999999991</v>
      </c>
      <c r="S633" s="191">
        <v>0</v>
      </c>
      <c r="T633" s="192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93" t="s">
        <v>301</v>
      </c>
      <c r="AT633" s="193" t="s">
        <v>179</v>
      </c>
      <c r="AU633" s="193" t="s">
        <v>143</v>
      </c>
      <c r="AY633" s="16" t="s">
        <v>136</v>
      </c>
      <c r="BE633" s="194">
        <f>IF(N633="základní",J633,0)</f>
        <v>0</v>
      </c>
      <c r="BF633" s="194">
        <f>IF(N633="snížená",J633,0)</f>
        <v>0</v>
      </c>
      <c r="BG633" s="194">
        <f>IF(N633="zákl. přenesená",J633,0)</f>
        <v>0</v>
      </c>
      <c r="BH633" s="194">
        <f>IF(N633="sníž. přenesená",J633,0)</f>
        <v>0</v>
      </c>
      <c r="BI633" s="194">
        <f>IF(N633="nulová",J633,0)</f>
        <v>0</v>
      </c>
      <c r="BJ633" s="16" t="s">
        <v>143</v>
      </c>
      <c r="BK633" s="194">
        <f>ROUND(I633*H633,2)</f>
        <v>0</v>
      </c>
      <c r="BL633" s="16" t="s">
        <v>215</v>
      </c>
      <c r="BM633" s="193" t="s">
        <v>1392</v>
      </c>
    </row>
    <row r="634" spans="1:65" s="13" customFormat="1" ht="11.25">
      <c r="B634" s="195"/>
      <c r="C634" s="196"/>
      <c r="D634" s="197" t="s">
        <v>145</v>
      </c>
      <c r="E634" s="196"/>
      <c r="F634" s="199" t="s">
        <v>1393</v>
      </c>
      <c r="G634" s="196"/>
      <c r="H634" s="200">
        <v>41.802999999999997</v>
      </c>
      <c r="I634" s="201"/>
      <c r="J634" s="196"/>
      <c r="K634" s="196"/>
      <c r="L634" s="202"/>
      <c r="M634" s="203"/>
      <c r="N634" s="204"/>
      <c r="O634" s="204"/>
      <c r="P634" s="204"/>
      <c r="Q634" s="204"/>
      <c r="R634" s="204"/>
      <c r="S634" s="204"/>
      <c r="T634" s="205"/>
      <c r="AT634" s="206" t="s">
        <v>145</v>
      </c>
      <c r="AU634" s="206" t="s">
        <v>143</v>
      </c>
      <c r="AV634" s="13" t="s">
        <v>143</v>
      </c>
      <c r="AW634" s="13" t="s">
        <v>4</v>
      </c>
      <c r="AX634" s="13" t="s">
        <v>14</v>
      </c>
      <c r="AY634" s="206" t="s">
        <v>136</v>
      </c>
    </row>
    <row r="635" spans="1:65" s="2" customFormat="1" ht="24.2" customHeight="1">
      <c r="A635" s="33"/>
      <c r="B635" s="34"/>
      <c r="C635" s="181" t="s">
        <v>1394</v>
      </c>
      <c r="D635" s="181" t="s">
        <v>138</v>
      </c>
      <c r="E635" s="182" t="s">
        <v>1395</v>
      </c>
      <c r="F635" s="183" t="s">
        <v>1396</v>
      </c>
      <c r="G635" s="184" t="s">
        <v>141</v>
      </c>
      <c r="H635" s="185">
        <v>15.23</v>
      </c>
      <c r="I635" s="186"/>
      <c r="J635" s="187">
        <f>ROUND(I635*H635,2)</f>
        <v>0</v>
      </c>
      <c r="K635" s="188"/>
      <c r="L635" s="38"/>
      <c r="M635" s="189" t="s">
        <v>1</v>
      </c>
      <c r="N635" s="190" t="s">
        <v>41</v>
      </c>
      <c r="O635" s="70"/>
      <c r="P635" s="191">
        <f>O635*H635</f>
        <v>0</v>
      </c>
      <c r="Q635" s="191">
        <v>1.5E-3</v>
      </c>
      <c r="R635" s="191">
        <f>Q635*H635</f>
        <v>2.2845000000000001E-2</v>
      </c>
      <c r="S635" s="191">
        <v>0</v>
      </c>
      <c r="T635" s="192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193" t="s">
        <v>215</v>
      </c>
      <c r="AT635" s="193" t="s">
        <v>138</v>
      </c>
      <c r="AU635" s="193" t="s">
        <v>143</v>
      </c>
      <c r="AY635" s="16" t="s">
        <v>136</v>
      </c>
      <c r="BE635" s="194">
        <f>IF(N635="základní",J635,0)</f>
        <v>0</v>
      </c>
      <c r="BF635" s="194">
        <f>IF(N635="snížená",J635,0)</f>
        <v>0</v>
      </c>
      <c r="BG635" s="194">
        <f>IF(N635="zákl. přenesená",J635,0)</f>
        <v>0</v>
      </c>
      <c r="BH635" s="194">
        <f>IF(N635="sníž. přenesená",J635,0)</f>
        <v>0</v>
      </c>
      <c r="BI635" s="194">
        <f>IF(N635="nulová",J635,0)</f>
        <v>0</v>
      </c>
      <c r="BJ635" s="16" t="s">
        <v>143</v>
      </c>
      <c r="BK635" s="194">
        <f>ROUND(I635*H635,2)</f>
        <v>0</v>
      </c>
      <c r="BL635" s="16" t="s">
        <v>215</v>
      </c>
      <c r="BM635" s="193" t="s">
        <v>1397</v>
      </c>
    </row>
    <row r="636" spans="1:65" s="2" customFormat="1" ht="16.5" customHeight="1">
      <c r="A636" s="33"/>
      <c r="B636" s="34"/>
      <c r="C636" s="181" t="s">
        <v>1398</v>
      </c>
      <c r="D636" s="181" t="s">
        <v>138</v>
      </c>
      <c r="E636" s="182" t="s">
        <v>1399</v>
      </c>
      <c r="F636" s="183" t="s">
        <v>1400</v>
      </c>
      <c r="G636" s="184" t="s">
        <v>246</v>
      </c>
      <c r="H636" s="185">
        <v>76.099999999999994</v>
      </c>
      <c r="I636" s="186"/>
      <c r="J636" s="187">
        <f>ROUND(I636*H636,2)</f>
        <v>0</v>
      </c>
      <c r="K636" s="188"/>
      <c r="L636" s="38"/>
      <c r="M636" s="189" t="s">
        <v>1</v>
      </c>
      <c r="N636" s="190" t="s">
        <v>41</v>
      </c>
      <c r="O636" s="70"/>
      <c r="P636" s="191">
        <f>O636*H636</f>
        <v>0</v>
      </c>
      <c r="Q636" s="191">
        <v>3.0000000000000001E-5</v>
      </c>
      <c r="R636" s="191">
        <f>Q636*H636</f>
        <v>2.2829999999999999E-3</v>
      </c>
      <c r="S636" s="191">
        <v>0</v>
      </c>
      <c r="T636" s="192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93" t="s">
        <v>215</v>
      </c>
      <c r="AT636" s="193" t="s">
        <v>138</v>
      </c>
      <c r="AU636" s="193" t="s">
        <v>143</v>
      </c>
      <c r="AY636" s="16" t="s">
        <v>136</v>
      </c>
      <c r="BE636" s="194">
        <f>IF(N636="základní",J636,0)</f>
        <v>0</v>
      </c>
      <c r="BF636" s="194">
        <f>IF(N636="snížená",J636,0)</f>
        <v>0</v>
      </c>
      <c r="BG636" s="194">
        <f>IF(N636="zákl. přenesená",J636,0)</f>
        <v>0</v>
      </c>
      <c r="BH636" s="194">
        <f>IF(N636="sníž. přenesená",J636,0)</f>
        <v>0</v>
      </c>
      <c r="BI636" s="194">
        <f>IF(N636="nulová",J636,0)</f>
        <v>0</v>
      </c>
      <c r="BJ636" s="16" t="s">
        <v>143</v>
      </c>
      <c r="BK636" s="194">
        <f>ROUND(I636*H636,2)</f>
        <v>0</v>
      </c>
      <c r="BL636" s="16" t="s">
        <v>215</v>
      </c>
      <c r="BM636" s="193" t="s">
        <v>1401</v>
      </c>
    </row>
    <row r="637" spans="1:65" s="13" customFormat="1" ht="11.25">
      <c r="B637" s="195"/>
      <c r="C637" s="196"/>
      <c r="D637" s="197" t="s">
        <v>145</v>
      </c>
      <c r="E637" s="198" t="s">
        <v>1</v>
      </c>
      <c r="F637" s="199" t="s">
        <v>1402</v>
      </c>
      <c r="G637" s="196"/>
      <c r="H637" s="200">
        <v>46.4</v>
      </c>
      <c r="I637" s="201"/>
      <c r="J637" s="196"/>
      <c r="K637" s="196"/>
      <c r="L637" s="202"/>
      <c r="M637" s="203"/>
      <c r="N637" s="204"/>
      <c r="O637" s="204"/>
      <c r="P637" s="204"/>
      <c r="Q637" s="204"/>
      <c r="R637" s="204"/>
      <c r="S637" s="204"/>
      <c r="T637" s="205"/>
      <c r="AT637" s="206" t="s">
        <v>145</v>
      </c>
      <c r="AU637" s="206" t="s">
        <v>143</v>
      </c>
      <c r="AV637" s="13" t="s">
        <v>143</v>
      </c>
      <c r="AW637" s="13" t="s">
        <v>32</v>
      </c>
      <c r="AX637" s="13" t="s">
        <v>75</v>
      </c>
      <c r="AY637" s="206" t="s">
        <v>136</v>
      </c>
    </row>
    <row r="638" spans="1:65" s="13" customFormat="1" ht="11.25">
      <c r="B638" s="195"/>
      <c r="C638" s="196"/>
      <c r="D638" s="197" t="s">
        <v>145</v>
      </c>
      <c r="E638" s="198" t="s">
        <v>1</v>
      </c>
      <c r="F638" s="199" t="s">
        <v>1403</v>
      </c>
      <c r="G638" s="196"/>
      <c r="H638" s="200">
        <v>29.7</v>
      </c>
      <c r="I638" s="201"/>
      <c r="J638" s="196"/>
      <c r="K638" s="196"/>
      <c r="L638" s="202"/>
      <c r="M638" s="203"/>
      <c r="N638" s="204"/>
      <c r="O638" s="204"/>
      <c r="P638" s="204"/>
      <c r="Q638" s="204"/>
      <c r="R638" s="204"/>
      <c r="S638" s="204"/>
      <c r="T638" s="205"/>
      <c r="AT638" s="206" t="s">
        <v>145</v>
      </c>
      <c r="AU638" s="206" t="s">
        <v>143</v>
      </c>
      <c r="AV638" s="13" t="s">
        <v>143</v>
      </c>
      <c r="AW638" s="13" t="s">
        <v>32</v>
      </c>
      <c r="AX638" s="13" t="s">
        <v>75</v>
      </c>
      <c r="AY638" s="206" t="s">
        <v>136</v>
      </c>
    </row>
    <row r="639" spans="1:65" s="14" customFormat="1" ht="11.25">
      <c r="B639" s="218"/>
      <c r="C639" s="219"/>
      <c r="D639" s="197" t="s">
        <v>145</v>
      </c>
      <c r="E639" s="220" t="s">
        <v>1</v>
      </c>
      <c r="F639" s="221" t="s">
        <v>243</v>
      </c>
      <c r="G639" s="219"/>
      <c r="H639" s="222">
        <v>76.099999999999994</v>
      </c>
      <c r="I639" s="223"/>
      <c r="J639" s="219"/>
      <c r="K639" s="219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145</v>
      </c>
      <c r="AU639" s="228" t="s">
        <v>143</v>
      </c>
      <c r="AV639" s="14" t="s">
        <v>142</v>
      </c>
      <c r="AW639" s="14" t="s">
        <v>32</v>
      </c>
      <c r="AX639" s="14" t="s">
        <v>14</v>
      </c>
      <c r="AY639" s="228" t="s">
        <v>136</v>
      </c>
    </row>
    <row r="640" spans="1:65" s="2" customFormat="1" ht="16.5" customHeight="1">
      <c r="A640" s="33"/>
      <c r="B640" s="34"/>
      <c r="C640" s="181" t="s">
        <v>1404</v>
      </c>
      <c r="D640" s="181" t="s">
        <v>138</v>
      </c>
      <c r="E640" s="182" t="s">
        <v>1405</v>
      </c>
      <c r="F640" s="183" t="s">
        <v>1406</v>
      </c>
      <c r="G640" s="184" t="s">
        <v>209</v>
      </c>
      <c r="H640" s="185">
        <v>15</v>
      </c>
      <c r="I640" s="186"/>
      <c r="J640" s="187">
        <f>ROUND(I640*H640,2)</f>
        <v>0</v>
      </c>
      <c r="K640" s="188"/>
      <c r="L640" s="38"/>
      <c r="M640" s="189" t="s">
        <v>1</v>
      </c>
      <c r="N640" s="190" t="s">
        <v>41</v>
      </c>
      <c r="O640" s="70"/>
      <c r="P640" s="191">
        <f>O640*H640</f>
        <v>0</v>
      </c>
      <c r="Q640" s="191">
        <v>2.1000000000000001E-4</v>
      </c>
      <c r="R640" s="191">
        <f>Q640*H640</f>
        <v>3.15E-3</v>
      </c>
      <c r="S640" s="191">
        <v>0</v>
      </c>
      <c r="T640" s="192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93" t="s">
        <v>215</v>
      </c>
      <c r="AT640" s="193" t="s">
        <v>138</v>
      </c>
      <c r="AU640" s="193" t="s">
        <v>143</v>
      </c>
      <c r="AY640" s="16" t="s">
        <v>136</v>
      </c>
      <c r="BE640" s="194">
        <f>IF(N640="základní",J640,0)</f>
        <v>0</v>
      </c>
      <c r="BF640" s="194">
        <f>IF(N640="snížená",J640,0)</f>
        <v>0</v>
      </c>
      <c r="BG640" s="194">
        <f>IF(N640="zákl. přenesená",J640,0)</f>
        <v>0</v>
      </c>
      <c r="BH640" s="194">
        <f>IF(N640="sníž. přenesená",J640,0)</f>
        <v>0</v>
      </c>
      <c r="BI640" s="194">
        <f>IF(N640="nulová",J640,0)</f>
        <v>0</v>
      </c>
      <c r="BJ640" s="16" t="s">
        <v>143</v>
      </c>
      <c r="BK640" s="194">
        <f>ROUND(I640*H640,2)</f>
        <v>0</v>
      </c>
      <c r="BL640" s="16" t="s">
        <v>215</v>
      </c>
      <c r="BM640" s="193" t="s">
        <v>1407</v>
      </c>
    </row>
    <row r="641" spans="1:65" s="2" customFormat="1" ht="16.5" customHeight="1">
      <c r="A641" s="33"/>
      <c r="B641" s="34"/>
      <c r="C641" s="181" t="s">
        <v>1408</v>
      </c>
      <c r="D641" s="181" t="s">
        <v>138</v>
      </c>
      <c r="E641" s="182" t="s">
        <v>1409</v>
      </c>
      <c r="F641" s="183" t="s">
        <v>1410</v>
      </c>
      <c r="G641" s="184" t="s">
        <v>209</v>
      </c>
      <c r="H641" s="185">
        <v>3</v>
      </c>
      <c r="I641" s="186"/>
      <c r="J641" s="187">
        <f>ROUND(I641*H641,2)</f>
        <v>0</v>
      </c>
      <c r="K641" s="188"/>
      <c r="L641" s="38"/>
      <c r="M641" s="189" t="s">
        <v>1</v>
      </c>
      <c r="N641" s="190" t="s">
        <v>41</v>
      </c>
      <c r="O641" s="70"/>
      <c r="P641" s="191">
        <f>O641*H641</f>
        <v>0</v>
      </c>
      <c r="Q641" s="191">
        <v>2.0000000000000001E-4</v>
      </c>
      <c r="R641" s="191">
        <f>Q641*H641</f>
        <v>6.0000000000000006E-4</v>
      </c>
      <c r="S641" s="191">
        <v>0</v>
      </c>
      <c r="T641" s="192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93" t="s">
        <v>215</v>
      </c>
      <c r="AT641" s="193" t="s">
        <v>138</v>
      </c>
      <c r="AU641" s="193" t="s">
        <v>143</v>
      </c>
      <c r="AY641" s="16" t="s">
        <v>136</v>
      </c>
      <c r="BE641" s="194">
        <f>IF(N641="základní",J641,0)</f>
        <v>0</v>
      </c>
      <c r="BF641" s="194">
        <f>IF(N641="snížená",J641,0)</f>
        <v>0</v>
      </c>
      <c r="BG641" s="194">
        <f>IF(N641="zákl. přenesená",J641,0)</f>
        <v>0</v>
      </c>
      <c r="BH641" s="194">
        <f>IF(N641="sníž. přenesená",J641,0)</f>
        <v>0</v>
      </c>
      <c r="BI641" s="194">
        <f>IF(N641="nulová",J641,0)</f>
        <v>0</v>
      </c>
      <c r="BJ641" s="16" t="s">
        <v>143</v>
      </c>
      <c r="BK641" s="194">
        <f>ROUND(I641*H641,2)</f>
        <v>0</v>
      </c>
      <c r="BL641" s="16" t="s">
        <v>215</v>
      </c>
      <c r="BM641" s="193" t="s">
        <v>1411</v>
      </c>
    </row>
    <row r="642" spans="1:65" s="2" customFormat="1" ht="16.5" customHeight="1">
      <c r="A642" s="33"/>
      <c r="B642" s="34"/>
      <c r="C642" s="181" t="s">
        <v>1412</v>
      </c>
      <c r="D642" s="181" t="s">
        <v>138</v>
      </c>
      <c r="E642" s="182" t="s">
        <v>1413</v>
      </c>
      <c r="F642" s="183" t="s">
        <v>1414</v>
      </c>
      <c r="G642" s="184" t="s">
        <v>246</v>
      </c>
      <c r="H642" s="185">
        <v>29.7</v>
      </c>
      <c r="I642" s="186"/>
      <c r="J642" s="187">
        <f>ROUND(I642*H642,2)</f>
        <v>0</v>
      </c>
      <c r="K642" s="188"/>
      <c r="L642" s="38"/>
      <c r="M642" s="189" t="s">
        <v>1</v>
      </c>
      <c r="N642" s="190" t="s">
        <v>41</v>
      </c>
      <c r="O642" s="70"/>
      <c r="P642" s="191">
        <f>O642*H642</f>
        <v>0</v>
      </c>
      <c r="Q642" s="191">
        <v>3.2000000000000003E-4</v>
      </c>
      <c r="R642" s="191">
        <f>Q642*H642</f>
        <v>9.5040000000000003E-3</v>
      </c>
      <c r="S642" s="191">
        <v>0</v>
      </c>
      <c r="T642" s="192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193" t="s">
        <v>215</v>
      </c>
      <c r="AT642" s="193" t="s">
        <v>138</v>
      </c>
      <c r="AU642" s="193" t="s">
        <v>143</v>
      </c>
      <c r="AY642" s="16" t="s">
        <v>136</v>
      </c>
      <c r="BE642" s="194">
        <f>IF(N642="základní",J642,0)</f>
        <v>0</v>
      </c>
      <c r="BF642" s="194">
        <f>IF(N642="snížená",J642,0)</f>
        <v>0</v>
      </c>
      <c r="BG642" s="194">
        <f>IF(N642="zákl. přenesená",J642,0)</f>
        <v>0</v>
      </c>
      <c r="BH642" s="194">
        <f>IF(N642="sníž. přenesená",J642,0)</f>
        <v>0</v>
      </c>
      <c r="BI642" s="194">
        <f>IF(N642="nulová",J642,0)</f>
        <v>0</v>
      </c>
      <c r="BJ642" s="16" t="s">
        <v>143</v>
      </c>
      <c r="BK642" s="194">
        <f>ROUND(I642*H642,2)</f>
        <v>0</v>
      </c>
      <c r="BL642" s="16" t="s">
        <v>215</v>
      </c>
      <c r="BM642" s="193" t="s">
        <v>1415</v>
      </c>
    </row>
    <row r="643" spans="1:65" s="13" customFormat="1" ht="11.25">
      <c r="B643" s="195"/>
      <c r="C643" s="196"/>
      <c r="D643" s="197" t="s">
        <v>145</v>
      </c>
      <c r="E643" s="198" t="s">
        <v>1</v>
      </c>
      <c r="F643" s="199" t="s">
        <v>1403</v>
      </c>
      <c r="G643" s="196"/>
      <c r="H643" s="200">
        <v>29.7</v>
      </c>
      <c r="I643" s="201"/>
      <c r="J643" s="196"/>
      <c r="K643" s="196"/>
      <c r="L643" s="202"/>
      <c r="M643" s="203"/>
      <c r="N643" s="204"/>
      <c r="O643" s="204"/>
      <c r="P643" s="204"/>
      <c r="Q643" s="204"/>
      <c r="R643" s="204"/>
      <c r="S643" s="204"/>
      <c r="T643" s="205"/>
      <c r="AT643" s="206" t="s">
        <v>145</v>
      </c>
      <c r="AU643" s="206" t="s">
        <v>143</v>
      </c>
      <c r="AV643" s="13" t="s">
        <v>143</v>
      </c>
      <c r="AW643" s="13" t="s">
        <v>32</v>
      </c>
      <c r="AX643" s="13" t="s">
        <v>14</v>
      </c>
      <c r="AY643" s="206" t="s">
        <v>136</v>
      </c>
    </row>
    <row r="644" spans="1:65" s="2" customFormat="1" ht="24.2" customHeight="1">
      <c r="A644" s="33"/>
      <c r="B644" s="34"/>
      <c r="C644" s="181" t="s">
        <v>1416</v>
      </c>
      <c r="D644" s="181" t="s">
        <v>138</v>
      </c>
      <c r="E644" s="182" t="s">
        <v>1417</v>
      </c>
      <c r="F644" s="183" t="s">
        <v>1418</v>
      </c>
      <c r="G644" s="184" t="s">
        <v>141</v>
      </c>
      <c r="H644" s="185">
        <v>36.35</v>
      </c>
      <c r="I644" s="186"/>
      <c r="J644" s="187">
        <f>ROUND(I644*H644,2)</f>
        <v>0</v>
      </c>
      <c r="K644" s="188"/>
      <c r="L644" s="38"/>
      <c r="M644" s="189" t="s">
        <v>1</v>
      </c>
      <c r="N644" s="190" t="s">
        <v>41</v>
      </c>
      <c r="O644" s="70"/>
      <c r="P644" s="191">
        <f>O644*H644</f>
        <v>0</v>
      </c>
      <c r="Q644" s="191">
        <v>5.0000000000000002E-5</v>
      </c>
      <c r="R644" s="191">
        <f>Q644*H644</f>
        <v>1.8175000000000001E-3</v>
      </c>
      <c r="S644" s="191">
        <v>0</v>
      </c>
      <c r="T644" s="192">
        <f>S644*H644</f>
        <v>0</v>
      </c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R644" s="193" t="s">
        <v>215</v>
      </c>
      <c r="AT644" s="193" t="s">
        <v>138</v>
      </c>
      <c r="AU644" s="193" t="s">
        <v>143</v>
      </c>
      <c r="AY644" s="16" t="s">
        <v>136</v>
      </c>
      <c r="BE644" s="194">
        <f>IF(N644="základní",J644,0)</f>
        <v>0</v>
      </c>
      <c r="BF644" s="194">
        <f>IF(N644="snížená",J644,0)</f>
        <v>0</v>
      </c>
      <c r="BG644" s="194">
        <f>IF(N644="zákl. přenesená",J644,0)</f>
        <v>0</v>
      </c>
      <c r="BH644" s="194">
        <f>IF(N644="sníž. přenesená",J644,0)</f>
        <v>0</v>
      </c>
      <c r="BI644" s="194">
        <f>IF(N644="nulová",J644,0)</f>
        <v>0</v>
      </c>
      <c r="BJ644" s="16" t="s">
        <v>143</v>
      </c>
      <c r="BK644" s="194">
        <f>ROUND(I644*H644,2)</f>
        <v>0</v>
      </c>
      <c r="BL644" s="16" t="s">
        <v>215</v>
      </c>
      <c r="BM644" s="193" t="s">
        <v>1419</v>
      </c>
    </row>
    <row r="645" spans="1:65" s="2" customFormat="1" ht="24.2" customHeight="1">
      <c r="A645" s="33"/>
      <c r="B645" s="34"/>
      <c r="C645" s="181" t="s">
        <v>1420</v>
      </c>
      <c r="D645" s="181" t="s">
        <v>138</v>
      </c>
      <c r="E645" s="182" t="s">
        <v>1421</v>
      </c>
      <c r="F645" s="183" t="s">
        <v>1422</v>
      </c>
      <c r="G645" s="184" t="s">
        <v>841</v>
      </c>
      <c r="H645" s="229"/>
      <c r="I645" s="186"/>
      <c r="J645" s="187">
        <f>ROUND(I645*H645,2)</f>
        <v>0</v>
      </c>
      <c r="K645" s="188"/>
      <c r="L645" s="38"/>
      <c r="M645" s="189" t="s">
        <v>1</v>
      </c>
      <c r="N645" s="190" t="s">
        <v>41</v>
      </c>
      <c r="O645" s="70"/>
      <c r="P645" s="191">
        <f>O645*H645</f>
        <v>0</v>
      </c>
      <c r="Q645" s="191">
        <v>0</v>
      </c>
      <c r="R645" s="191">
        <f>Q645*H645</f>
        <v>0</v>
      </c>
      <c r="S645" s="191">
        <v>0</v>
      </c>
      <c r="T645" s="192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93" t="s">
        <v>215</v>
      </c>
      <c r="AT645" s="193" t="s">
        <v>138</v>
      </c>
      <c r="AU645" s="193" t="s">
        <v>143</v>
      </c>
      <c r="AY645" s="16" t="s">
        <v>136</v>
      </c>
      <c r="BE645" s="194">
        <f>IF(N645="základní",J645,0)</f>
        <v>0</v>
      </c>
      <c r="BF645" s="194">
        <f>IF(N645="snížená",J645,0)</f>
        <v>0</v>
      </c>
      <c r="BG645" s="194">
        <f>IF(N645="zákl. přenesená",J645,0)</f>
        <v>0</v>
      </c>
      <c r="BH645" s="194">
        <f>IF(N645="sníž. přenesená",J645,0)</f>
        <v>0</v>
      </c>
      <c r="BI645" s="194">
        <f>IF(N645="nulová",J645,0)</f>
        <v>0</v>
      </c>
      <c r="BJ645" s="16" t="s">
        <v>143</v>
      </c>
      <c r="BK645" s="194">
        <f>ROUND(I645*H645,2)</f>
        <v>0</v>
      </c>
      <c r="BL645" s="16" t="s">
        <v>215</v>
      </c>
      <c r="BM645" s="193" t="s">
        <v>1423</v>
      </c>
    </row>
    <row r="646" spans="1:65" s="12" customFormat="1" ht="22.9" customHeight="1">
      <c r="B646" s="165"/>
      <c r="C646" s="166"/>
      <c r="D646" s="167" t="s">
        <v>74</v>
      </c>
      <c r="E646" s="179" t="s">
        <v>1424</v>
      </c>
      <c r="F646" s="179" t="s">
        <v>1425</v>
      </c>
      <c r="G646" s="166"/>
      <c r="H646" s="166"/>
      <c r="I646" s="169"/>
      <c r="J646" s="180">
        <f>BK646</f>
        <v>0</v>
      </c>
      <c r="K646" s="166"/>
      <c r="L646" s="171"/>
      <c r="M646" s="172"/>
      <c r="N646" s="173"/>
      <c r="O646" s="173"/>
      <c r="P646" s="174">
        <f>SUM(P647:P673)</f>
        <v>0</v>
      </c>
      <c r="Q646" s="173"/>
      <c r="R646" s="174">
        <f>SUM(R647:R673)</f>
        <v>4.6437643999999993</v>
      </c>
      <c r="S646" s="173"/>
      <c r="T646" s="175">
        <f>SUM(T647:T673)</f>
        <v>0.44014500000000006</v>
      </c>
      <c r="AR646" s="176" t="s">
        <v>143</v>
      </c>
      <c r="AT646" s="177" t="s">
        <v>74</v>
      </c>
      <c r="AU646" s="177" t="s">
        <v>14</v>
      </c>
      <c r="AY646" s="176" t="s">
        <v>136</v>
      </c>
      <c r="BK646" s="178">
        <f>SUM(BK647:BK673)</f>
        <v>0</v>
      </c>
    </row>
    <row r="647" spans="1:65" s="2" customFormat="1" ht="24.2" customHeight="1">
      <c r="A647" s="33"/>
      <c r="B647" s="34"/>
      <c r="C647" s="181" t="s">
        <v>1426</v>
      </c>
      <c r="D647" s="181" t="s">
        <v>138</v>
      </c>
      <c r="E647" s="182" t="s">
        <v>1427</v>
      </c>
      <c r="F647" s="183" t="s">
        <v>1428</v>
      </c>
      <c r="G647" s="184" t="s">
        <v>141</v>
      </c>
      <c r="H647" s="185">
        <v>133.12</v>
      </c>
      <c r="I647" s="186"/>
      <c r="J647" s="187">
        <f>ROUND(I647*H647,2)</f>
        <v>0</v>
      </c>
      <c r="K647" s="188"/>
      <c r="L647" s="38"/>
      <c r="M647" s="189" t="s">
        <v>1</v>
      </c>
      <c r="N647" s="190" t="s">
        <v>41</v>
      </c>
      <c r="O647" s="70"/>
      <c r="P647" s="191">
        <f>O647*H647</f>
        <v>0</v>
      </c>
      <c r="Q647" s="191">
        <v>0</v>
      </c>
      <c r="R647" s="191">
        <f>Q647*H647</f>
        <v>0</v>
      </c>
      <c r="S647" s="191">
        <v>0</v>
      </c>
      <c r="T647" s="192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93" t="s">
        <v>215</v>
      </c>
      <c r="AT647" s="193" t="s">
        <v>138</v>
      </c>
      <c r="AU647" s="193" t="s">
        <v>143</v>
      </c>
      <c r="AY647" s="16" t="s">
        <v>136</v>
      </c>
      <c r="BE647" s="194">
        <f>IF(N647="základní",J647,0)</f>
        <v>0</v>
      </c>
      <c r="BF647" s="194">
        <f>IF(N647="snížená",J647,0)</f>
        <v>0</v>
      </c>
      <c r="BG647" s="194">
        <f>IF(N647="zákl. přenesená",J647,0)</f>
        <v>0</v>
      </c>
      <c r="BH647" s="194">
        <f>IF(N647="sníž. přenesená",J647,0)</f>
        <v>0</v>
      </c>
      <c r="BI647" s="194">
        <f>IF(N647="nulová",J647,0)</f>
        <v>0</v>
      </c>
      <c r="BJ647" s="16" t="s">
        <v>143</v>
      </c>
      <c r="BK647" s="194">
        <f>ROUND(I647*H647,2)</f>
        <v>0</v>
      </c>
      <c r="BL647" s="16" t="s">
        <v>215</v>
      </c>
      <c r="BM647" s="193" t="s">
        <v>1429</v>
      </c>
    </row>
    <row r="648" spans="1:65" s="13" customFormat="1" ht="11.25">
      <c r="B648" s="195"/>
      <c r="C648" s="196"/>
      <c r="D648" s="197" t="s">
        <v>145</v>
      </c>
      <c r="E648" s="198" t="s">
        <v>1</v>
      </c>
      <c r="F648" s="199" t="s">
        <v>1430</v>
      </c>
      <c r="G648" s="196"/>
      <c r="H648" s="200">
        <v>44.64</v>
      </c>
      <c r="I648" s="201"/>
      <c r="J648" s="196"/>
      <c r="K648" s="196"/>
      <c r="L648" s="202"/>
      <c r="M648" s="203"/>
      <c r="N648" s="204"/>
      <c r="O648" s="204"/>
      <c r="P648" s="204"/>
      <c r="Q648" s="204"/>
      <c r="R648" s="204"/>
      <c r="S648" s="204"/>
      <c r="T648" s="205"/>
      <c r="AT648" s="206" t="s">
        <v>145</v>
      </c>
      <c r="AU648" s="206" t="s">
        <v>143</v>
      </c>
      <c r="AV648" s="13" t="s">
        <v>143</v>
      </c>
      <c r="AW648" s="13" t="s">
        <v>32</v>
      </c>
      <c r="AX648" s="13" t="s">
        <v>75</v>
      </c>
      <c r="AY648" s="206" t="s">
        <v>136</v>
      </c>
    </row>
    <row r="649" spans="1:65" s="13" customFormat="1" ht="11.25">
      <c r="B649" s="195"/>
      <c r="C649" s="196"/>
      <c r="D649" s="197" t="s">
        <v>145</v>
      </c>
      <c r="E649" s="198" t="s">
        <v>1</v>
      </c>
      <c r="F649" s="199" t="s">
        <v>1431</v>
      </c>
      <c r="G649" s="196"/>
      <c r="H649" s="200">
        <v>43.84</v>
      </c>
      <c r="I649" s="201"/>
      <c r="J649" s="196"/>
      <c r="K649" s="196"/>
      <c r="L649" s="202"/>
      <c r="M649" s="203"/>
      <c r="N649" s="204"/>
      <c r="O649" s="204"/>
      <c r="P649" s="204"/>
      <c r="Q649" s="204"/>
      <c r="R649" s="204"/>
      <c r="S649" s="204"/>
      <c r="T649" s="205"/>
      <c r="AT649" s="206" t="s">
        <v>145</v>
      </c>
      <c r="AU649" s="206" t="s">
        <v>143</v>
      </c>
      <c r="AV649" s="13" t="s">
        <v>143</v>
      </c>
      <c r="AW649" s="13" t="s">
        <v>32</v>
      </c>
      <c r="AX649" s="13" t="s">
        <v>75</v>
      </c>
      <c r="AY649" s="206" t="s">
        <v>136</v>
      </c>
    </row>
    <row r="650" spans="1:65" s="13" customFormat="1" ht="11.25">
      <c r="B650" s="195"/>
      <c r="C650" s="196"/>
      <c r="D650" s="197" t="s">
        <v>145</v>
      </c>
      <c r="E650" s="198" t="s">
        <v>1</v>
      </c>
      <c r="F650" s="199" t="s">
        <v>1430</v>
      </c>
      <c r="G650" s="196"/>
      <c r="H650" s="200">
        <v>44.64</v>
      </c>
      <c r="I650" s="201"/>
      <c r="J650" s="196"/>
      <c r="K650" s="196"/>
      <c r="L650" s="202"/>
      <c r="M650" s="203"/>
      <c r="N650" s="204"/>
      <c r="O650" s="204"/>
      <c r="P650" s="204"/>
      <c r="Q650" s="204"/>
      <c r="R650" s="204"/>
      <c r="S650" s="204"/>
      <c r="T650" s="205"/>
      <c r="AT650" s="206" t="s">
        <v>145</v>
      </c>
      <c r="AU650" s="206" t="s">
        <v>143</v>
      </c>
      <c r="AV650" s="13" t="s">
        <v>143</v>
      </c>
      <c r="AW650" s="13" t="s">
        <v>32</v>
      </c>
      <c r="AX650" s="13" t="s">
        <v>75</v>
      </c>
      <c r="AY650" s="206" t="s">
        <v>136</v>
      </c>
    </row>
    <row r="651" spans="1:65" s="14" customFormat="1" ht="11.25">
      <c r="B651" s="218"/>
      <c r="C651" s="219"/>
      <c r="D651" s="197" t="s">
        <v>145</v>
      </c>
      <c r="E651" s="220" t="s">
        <v>1</v>
      </c>
      <c r="F651" s="221" t="s">
        <v>243</v>
      </c>
      <c r="G651" s="219"/>
      <c r="H651" s="222">
        <v>133.12</v>
      </c>
      <c r="I651" s="223"/>
      <c r="J651" s="219"/>
      <c r="K651" s="219"/>
      <c r="L651" s="224"/>
      <c r="M651" s="225"/>
      <c r="N651" s="226"/>
      <c r="O651" s="226"/>
      <c r="P651" s="226"/>
      <c r="Q651" s="226"/>
      <c r="R651" s="226"/>
      <c r="S651" s="226"/>
      <c r="T651" s="227"/>
      <c r="AT651" s="228" t="s">
        <v>145</v>
      </c>
      <c r="AU651" s="228" t="s">
        <v>143</v>
      </c>
      <c r="AV651" s="14" t="s">
        <v>142</v>
      </c>
      <c r="AW651" s="14" t="s">
        <v>32</v>
      </c>
      <c r="AX651" s="14" t="s">
        <v>14</v>
      </c>
      <c r="AY651" s="228" t="s">
        <v>136</v>
      </c>
    </row>
    <row r="652" spans="1:65" s="2" customFormat="1" ht="16.5" customHeight="1">
      <c r="A652" s="33"/>
      <c r="B652" s="34"/>
      <c r="C652" s="181" t="s">
        <v>1432</v>
      </c>
      <c r="D652" s="181" t="s">
        <v>138</v>
      </c>
      <c r="E652" s="182" t="s">
        <v>1433</v>
      </c>
      <c r="F652" s="183" t="s">
        <v>1434</v>
      </c>
      <c r="G652" s="184" t="s">
        <v>141</v>
      </c>
      <c r="H652" s="185">
        <v>133.12</v>
      </c>
      <c r="I652" s="186"/>
      <c r="J652" s="187">
        <f>ROUND(I652*H652,2)</f>
        <v>0</v>
      </c>
      <c r="K652" s="188"/>
      <c r="L652" s="38"/>
      <c r="M652" s="189" t="s">
        <v>1</v>
      </c>
      <c r="N652" s="190" t="s">
        <v>41</v>
      </c>
      <c r="O652" s="70"/>
      <c r="P652" s="191">
        <f>O652*H652</f>
        <v>0</v>
      </c>
      <c r="Q652" s="191">
        <v>0</v>
      </c>
      <c r="R652" s="191">
        <f>Q652*H652</f>
        <v>0</v>
      </c>
      <c r="S652" s="191">
        <v>0</v>
      </c>
      <c r="T652" s="192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93" t="s">
        <v>215</v>
      </c>
      <c r="AT652" s="193" t="s">
        <v>138</v>
      </c>
      <c r="AU652" s="193" t="s">
        <v>143</v>
      </c>
      <c r="AY652" s="16" t="s">
        <v>136</v>
      </c>
      <c r="BE652" s="194">
        <f>IF(N652="základní",J652,0)</f>
        <v>0</v>
      </c>
      <c r="BF652" s="194">
        <f>IF(N652="snížená",J652,0)</f>
        <v>0</v>
      </c>
      <c r="BG652" s="194">
        <f>IF(N652="zákl. přenesená",J652,0)</f>
        <v>0</v>
      </c>
      <c r="BH652" s="194">
        <f>IF(N652="sníž. přenesená",J652,0)</f>
        <v>0</v>
      </c>
      <c r="BI652" s="194">
        <f>IF(N652="nulová",J652,0)</f>
        <v>0</v>
      </c>
      <c r="BJ652" s="16" t="s">
        <v>143</v>
      </c>
      <c r="BK652" s="194">
        <f>ROUND(I652*H652,2)</f>
        <v>0</v>
      </c>
      <c r="BL652" s="16" t="s">
        <v>215</v>
      </c>
      <c r="BM652" s="193" t="s">
        <v>1435</v>
      </c>
    </row>
    <row r="653" spans="1:65" s="2" customFormat="1" ht="24.2" customHeight="1">
      <c r="A653" s="33"/>
      <c r="B653" s="34"/>
      <c r="C653" s="181" t="s">
        <v>1436</v>
      </c>
      <c r="D653" s="181" t="s">
        <v>138</v>
      </c>
      <c r="E653" s="182" t="s">
        <v>1437</v>
      </c>
      <c r="F653" s="183" t="s">
        <v>1438</v>
      </c>
      <c r="G653" s="184" t="s">
        <v>141</v>
      </c>
      <c r="H653" s="185">
        <v>133.12</v>
      </c>
      <c r="I653" s="186"/>
      <c r="J653" s="187">
        <f>ROUND(I653*H653,2)</f>
        <v>0</v>
      </c>
      <c r="K653" s="188"/>
      <c r="L653" s="38"/>
      <c r="M653" s="189" t="s">
        <v>1</v>
      </c>
      <c r="N653" s="190" t="s">
        <v>41</v>
      </c>
      <c r="O653" s="70"/>
      <c r="P653" s="191">
        <f>O653*H653</f>
        <v>0</v>
      </c>
      <c r="Q653" s="191">
        <v>5.0000000000000001E-4</v>
      </c>
      <c r="R653" s="191">
        <f>Q653*H653</f>
        <v>6.6560000000000008E-2</v>
      </c>
      <c r="S653" s="191">
        <v>0</v>
      </c>
      <c r="T653" s="192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93" t="s">
        <v>215</v>
      </c>
      <c r="AT653" s="193" t="s">
        <v>138</v>
      </c>
      <c r="AU653" s="193" t="s">
        <v>143</v>
      </c>
      <c r="AY653" s="16" t="s">
        <v>136</v>
      </c>
      <c r="BE653" s="194">
        <f>IF(N653="základní",J653,0)</f>
        <v>0</v>
      </c>
      <c r="BF653" s="194">
        <f>IF(N653="snížená",J653,0)</f>
        <v>0</v>
      </c>
      <c r="BG653" s="194">
        <f>IF(N653="zákl. přenesená",J653,0)</f>
        <v>0</v>
      </c>
      <c r="BH653" s="194">
        <f>IF(N653="sníž. přenesená",J653,0)</f>
        <v>0</v>
      </c>
      <c r="BI653" s="194">
        <f>IF(N653="nulová",J653,0)</f>
        <v>0</v>
      </c>
      <c r="BJ653" s="16" t="s">
        <v>143</v>
      </c>
      <c r="BK653" s="194">
        <f>ROUND(I653*H653,2)</f>
        <v>0</v>
      </c>
      <c r="BL653" s="16" t="s">
        <v>215</v>
      </c>
      <c r="BM653" s="193" t="s">
        <v>1439</v>
      </c>
    </row>
    <row r="654" spans="1:65" s="2" customFormat="1" ht="37.9" customHeight="1">
      <c r="A654" s="33"/>
      <c r="B654" s="34"/>
      <c r="C654" s="181" t="s">
        <v>1440</v>
      </c>
      <c r="D654" s="181" t="s">
        <v>138</v>
      </c>
      <c r="E654" s="182" t="s">
        <v>1441</v>
      </c>
      <c r="F654" s="183" t="s">
        <v>1442</v>
      </c>
      <c r="G654" s="184" t="s">
        <v>141</v>
      </c>
      <c r="H654" s="185">
        <v>266.24</v>
      </c>
      <c r="I654" s="186"/>
      <c r="J654" s="187">
        <f>ROUND(I654*H654,2)</f>
        <v>0</v>
      </c>
      <c r="K654" s="188"/>
      <c r="L654" s="38"/>
      <c r="M654" s="189" t="s">
        <v>1</v>
      </c>
      <c r="N654" s="190" t="s">
        <v>41</v>
      </c>
      <c r="O654" s="70"/>
      <c r="P654" s="191">
        <f>O654*H654</f>
        <v>0</v>
      </c>
      <c r="Q654" s="191">
        <v>1.4999999999999999E-2</v>
      </c>
      <c r="R654" s="191">
        <f>Q654*H654</f>
        <v>3.9935999999999998</v>
      </c>
      <c r="S654" s="191">
        <v>0</v>
      </c>
      <c r="T654" s="192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93" t="s">
        <v>215</v>
      </c>
      <c r="AT654" s="193" t="s">
        <v>138</v>
      </c>
      <c r="AU654" s="193" t="s">
        <v>143</v>
      </c>
      <c r="AY654" s="16" t="s">
        <v>136</v>
      </c>
      <c r="BE654" s="194">
        <f>IF(N654="základní",J654,0)</f>
        <v>0</v>
      </c>
      <c r="BF654" s="194">
        <f>IF(N654="snížená",J654,0)</f>
        <v>0</v>
      </c>
      <c r="BG654" s="194">
        <f>IF(N654="zákl. přenesená",J654,0)</f>
        <v>0</v>
      </c>
      <c r="BH654" s="194">
        <f>IF(N654="sníž. přenesená",J654,0)</f>
        <v>0</v>
      </c>
      <c r="BI654" s="194">
        <f>IF(N654="nulová",J654,0)</f>
        <v>0</v>
      </c>
      <c r="BJ654" s="16" t="s">
        <v>143</v>
      </c>
      <c r="BK654" s="194">
        <f>ROUND(I654*H654,2)</f>
        <v>0</v>
      </c>
      <c r="BL654" s="16" t="s">
        <v>215</v>
      </c>
      <c r="BM654" s="193" t="s">
        <v>1443</v>
      </c>
    </row>
    <row r="655" spans="1:65" s="13" customFormat="1" ht="11.25">
      <c r="B655" s="195"/>
      <c r="C655" s="196"/>
      <c r="D655" s="197" t="s">
        <v>145</v>
      </c>
      <c r="E655" s="196"/>
      <c r="F655" s="199" t="s">
        <v>1444</v>
      </c>
      <c r="G655" s="196"/>
      <c r="H655" s="200">
        <v>266.24</v>
      </c>
      <c r="I655" s="201"/>
      <c r="J655" s="196"/>
      <c r="K655" s="196"/>
      <c r="L655" s="202"/>
      <c r="M655" s="203"/>
      <c r="N655" s="204"/>
      <c r="O655" s="204"/>
      <c r="P655" s="204"/>
      <c r="Q655" s="204"/>
      <c r="R655" s="204"/>
      <c r="S655" s="204"/>
      <c r="T655" s="205"/>
      <c r="AT655" s="206" t="s">
        <v>145</v>
      </c>
      <c r="AU655" s="206" t="s">
        <v>143</v>
      </c>
      <c r="AV655" s="13" t="s">
        <v>143</v>
      </c>
      <c r="AW655" s="13" t="s">
        <v>4</v>
      </c>
      <c r="AX655" s="13" t="s">
        <v>14</v>
      </c>
      <c r="AY655" s="206" t="s">
        <v>136</v>
      </c>
    </row>
    <row r="656" spans="1:65" s="2" customFormat="1" ht="24.2" customHeight="1">
      <c r="A656" s="33"/>
      <c r="B656" s="34"/>
      <c r="C656" s="181" t="s">
        <v>1445</v>
      </c>
      <c r="D656" s="181" t="s">
        <v>138</v>
      </c>
      <c r="E656" s="182" t="s">
        <v>1446</v>
      </c>
      <c r="F656" s="183" t="s">
        <v>1447</v>
      </c>
      <c r="G656" s="184" t="s">
        <v>141</v>
      </c>
      <c r="H656" s="185">
        <v>133.12</v>
      </c>
      <c r="I656" s="186"/>
      <c r="J656" s="187">
        <f>ROUND(I656*H656,2)</f>
        <v>0</v>
      </c>
      <c r="K656" s="188"/>
      <c r="L656" s="38"/>
      <c r="M656" s="189" t="s">
        <v>1</v>
      </c>
      <c r="N656" s="190" t="s">
        <v>41</v>
      </c>
      <c r="O656" s="70"/>
      <c r="P656" s="191">
        <f>O656*H656</f>
        <v>0</v>
      </c>
      <c r="Q656" s="191">
        <v>0</v>
      </c>
      <c r="R656" s="191">
        <f>Q656*H656</f>
        <v>0</v>
      </c>
      <c r="S656" s="191">
        <v>3.0000000000000001E-3</v>
      </c>
      <c r="T656" s="192">
        <f>S656*H656</f>
        <v>0.39936000000000005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93" t="s">
        <v>215</v>
      </c>
      <c r="AT656" s="193" t="s">
        <v>138</v>
      </c>
      <c r="AU656" s="193" t="s">
        <v>143</v>
      </c>
      <c r="AY656" s="16" t="s">
        <v>136</v>
      </c>
      <c r="BE656" s="194">
        <f>IF(N656="základní",J656,0)</f>
        <v>0</v>
      </c>
      <c r="BF656" s="194">
        <f>IF(N656="snížená",J656,0)</f>
        <v>0</v>
      </c>
      <c r="BG656" s="194">
        <f>IF(N656="zákl. přenesená",J656,0)</f>
        <v>0</v>
      </c>
      <c r="BH656" s="194">
        <f>IF(N656="sníž. přenesená",J656,0)</f>
        <v>0</v>
      </c>
      <c r="BI656" s="194">
        <f>IF(N656="nulová",J656,0)</f>
        <v>0</v>
      </c>
      <c r="BJ656" s="16" t="s">
        <v>143</v>
      </c>
      <c r="BK656" s="194">
        <f>ROUND(I656*H656,2)</f>
        <v>0</v>
      </c>
      <c r="BL656" s="16" t="s">
        <v>215</v>
      </c>
      <c r="BM656" s="193" t="s">
        <v>1448</v>
      </c>
    </row>
    <row r="657" spans="1:65" s="13" customFormat="1" ht="11.25">
      <c r="B657" s="195"/>
      <c r="C657" s="196"/>
      <c r="D657" s="197" t="s">
        <v>145</v>
      </c>
      <c r="E657" s="198" t="s">
        <v>1</v>
      </c>
      <c r="F657" s="199" t="s">
        <v>1430</v>
      </c>
      <c r="G657" s="196"/>
      <c r="H657" s="200">
        <v>44.64</v>
      </c>
      <c r="I657" s="201"/>
      <c r="J657" s="196"/>
      <c r="K657" s="196"/>
      <c r="L657" s="202"/>
      <c r="M657" s="203"/>
      <c r="N657" s="204"/>
      <c r="O657" s="204"/>
      <c r="P657" s="204"/>
      <c r="Q657" s="204"/>
      <c r="R657" s="204"/>
      <c r="S657" s="204"/>
      <c r="T657" s="205"/>
      <c r="AT657" s="206" t="s">
        <v>145</v>
      </c>
      <c r="AU657" s="206" t="s">
        <v>143</v>
      </c>
      <c r="AV657" s="13" t="s">
        <v>143</v>
      </c>
      <c r="AW657" s="13" t="s">
        <v>32</v>
      </c>
      <c r="AX657" s="13" t="s">
        <v>75</v>
      </c>
      <c r="AY657" s="206" t="s">
        <v>136</v>
      </c>
    </row>
    <row r="658" spans="1:65" s="13" customFormat="1" ht="11.25">
      <c r="B658" s="195"/>
      <c r="C658" s="196"/>
      <c r="D658" s="197" t="s">
        <v>145</v>
      </c>
      <c r="E658" s="198" t="s">
        <v>1</v>
      </c>
      <c r="F658" s="199" t="s">
        <v>1431</v>
      </c>
      <c r="G658" s="196"/>
      <c r="H658" s="200">
        <v>43.84</v>
      </c>
      <c r="I658" s="201"/>
      <c r="J658" s="196"/>
      <c r="K658" s="196"/>
      <c r="L658" s="202"/>
      <c r="M658" s="203"/>
      <c r="N658" s="204"/>
      <c r="O658" s="204"/>
      <c r="P658" s="204"/>
      <c r="Q658" s="204"/>
      <c r="R658" s="204"/>
      <c r="S658" s="204"/>
      <c r="T658" s="205"/>
      <c r="AT658" s="206" t="s">
        <v>145</v>
      </c>
      <c r="AU658" s="206" t="s">
        <v>143</v>
      </c>
      <c r="AV658" s="13" t="s">
        <v>143</v>
      </c>
      <c r="AW658" s="13" t="s">
        <v>32</v>
      </c>
      <c r="AX658" s="13" t="s">
        <v>75</v>
      </c>
      <c r="AY658" s="206" t="s">
        <v>136</v>
      </c>
    </row>
    <row r="659" spans="1:65" s="13" customFormat="1" ht="11.25">
      <c r="B659" s="195"/>
      <c r="C659" s="196"/>
      <c r="D659" s="197" t="s">
        <v>145</v>
      </c>
      <c r="E659" s="198" t="s">
        <v>1</v>
      </c>
      <c r="F659" s="199" t="s">
        <v>1430</v>
      </c>
      <c r="G659" s="196"/>
      <c r="H659" s="200">
        <v>44.64</v>
      </c>
      <c r="I659" s="201"/>
      <c r="J659" s="196"/>
      <c r="K659" s="196"/>
      <c r="L659" s="202"/>
      <c r="M659" s="203"/>
      <c r="N659" s="204"/>
      <c r="O659" s="204"/>
      <c r="P659" s="204"/>
      <c r="Q659" s="204"/>
      <c r="R659" s="204"/>
      <c r="S659" s="204"/>
      <c r="T659" s="205"/>
      <c r="AT659" s="206" t="s">
        <v>145</v>
      </c>
      <c r="AU659" s="206" t="s">
        <v>143</v>
      </c>
      <c r="AV659" s="13" t="s">
        <v>143</v>
      </c>
      <c r="AW659" s="13" t="s">
        <v>32</v>
      </c>
      <c r="AX659" s="13" t="s">
        <v>75</v>
      </c>
      <c r="AY659" s="206" t="s">
        <v>136</v>
      </c>
    </row>
    <row r="660" spans="1:65" s="14" customFormat="1" ht="11.25">
      <c r="B660" s="218"/>
      <c r="C660" s="219"/>
      <c r="D660" s="197" t="s">
        <v>145</v>
      </c>
      <c r="E660" s="220" t="s">
        <v>1</v>
      </c>
      <c r="F660" s="221" t="s">
        <v>243</v>
      </c>
      <c r="G660" s="219"/>
      <c r="H660" s="222">
        <v>133.12</v>
      </c>
      <c r="I660" s="223"/>
      <c r="J660" s="219"/>
      <c r="K660" s="219"/>
      <c r="L660" s="224"/>
      <c r="M660" s="225"/>
      <c r="N660" s="226"/>
      <c r="O660" s="226"/>
      <c r="P660" s="226"/>
      <c r="Q660" s="226"/>
      <c r="R660" s="226"/>
      <c r="S660" s="226"/>
      <c r="T660" s="227"/>
      <c r="AT660" s="228" t="s">
        <v>145</v>
      </c>
      <c r="AU660" s="228" t="s">
        <v>143</v>
      </c>
      <c r="AV660" s="14" t="s">
        <v>142</v>
      </c>
      <c r="AW660" s="14" t="s">
        <v>32</v>
      </c>
      <c r="AX660" s="14" t="s">
        <v>14</v>
      </c>
      <c r="AY660" s="228" t="s">
        <v>136</v>
      </c>
    </row>
    <row r="661" spans="1:65" s="2" customFormat="1" ht="21.75" customHeight="1">
      <c r="A661" s="33"/>
      <c r="B661" s="34"/>
      <c r="C661" s="181" t="s">
        <v>1449</v>
      </c>
      <c r="D661" s="181" t="s">
        <v>138</v>
      </c>
      <c r="E661" s="182" t="s">
        <v>1450</v>
      </c>
      <c r="F661" s="183" t="s">
        <v>1451</v>
      </c>
      <c r="G661" s="184" t="s">
        <v>141</v>
      </c>
      <c r="H661" s="185">
        <v>133.12</v>
      </c>
      <c r="I661" s="186"/>
      <c r="J661" s="187">
        <f>ROUND(I661*H661,2)</f>
        <v>0</v>
      </c>
      <c r="K661" s="188"/>
      <c r="L661" s="38"/>
      <c r="M661" s="189" t="s">
        <v>1</v>
      </c>
      <c r="N661" s="190" t="s">
        <v>41</v>
      </c>
      <c r="O661" s="70"/>
      <c r="P661" s="191">
        <f>O661*H661</f>
        <v>0</v>
      </c>
      <c r="Q661" s="191">
        <v>2.9999999999999997E-4</v>
      </c>
      <c r="R661" s="191">
        <f>Q661*H661</f>
        <v>3.9935999999999999E-2</v>
      </c>
      <c r="S661" s="191">
        <v>0</v>
      </c>
      <c r="T661" s="192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93" t="s">
        <v>215</v>
      </c>
      <c r="AT661" s="193" t="s">
        <v>138</v>
      </c>
      <c r="AU661" s="193" t="s">
        <v>143</v>
      </c>
      <c r="AY661" s="16" t="s">
        <v>136</v>
      </c>
      <c r="BE661" s="194">
        <f>IF(N661="základní",J661,0)</f>
        <v>0</v>
      </c>
      <c r="BF661" s="194">
        <f>IF(N661="snížená",J661,0)</f>
        <v>0</v>
      </c>
      <c r="BG661" s="194">
        <f>IF(N661="zákl. přenesená",J661,0)</f>
        <v>0</v>
      </c>
      <c r="BH661" s="194">
        <f>IF(N661="sníž. přenesená",J661,0)</f>
        <v>0</v>
      </c>
      <c r="BI661" s="194">
        <f>IF(N661="nulová",J661,0)</f>
        <v>0</v>
      </c>
      <c r="BJ661" s="16" t="s">
        <v>143</v>
      </c>
      <c r="BK661" s="194">
        <f>ROUND(I661*H661,2)</f>
        <v>0</v>
      </c>
      <c r="BL661" s="16" t="s">
        <v>215</v>
      </c>
      <c r="BM661" s="193" t="s">
        <v>1452</v>
      </c>
    </row>
    <row r="662" spans="1:65" s="2" customFormat="1" ht="44.25" customHeight="1">
      <c r="A662" s="33"/>
      <c r="B662" s="34"/>
      <c r="C662" s="207" t="s">
        <v>1453</v>
      </c>
      <c r="D662" s="207" t="s">
        <v>179</v>
      </c>
      <c r="E662" s="208" t="s">
        <v>1454</v>
      </c>
      <c r="F662" s="209" t="s">
        <v>1455</v>
      </c>
      <c r="G662" s="210" t="s">
        <v>141</v>
      </c>
      <c r="H662" s="211">
        <v>146.43199999999999</v>
      </c>
      <c r="I662" s="212"/>
      <c r="J662" s="213">
        <f>ROUND(I662*H662,2)</f>
        <v>0</v>
      </c>
      <c r="K662" s="214"/>
      <c r="L662" s="215"/>
      <c r="M662" s="216" t="s">
        <v>1</v>
      </c>
      <c r="N662" s="217" t="s">
        <v>41</v>
      </c>
      <c r="O662" s="70"/>
      <c r="P662" s="191">
        <f>O662*H662</f>
        <v>0</v>
      </c>
      <c r="Q662" s="191">
        <v>3.6800000000000001E-3</v>
      </c>
      <c r="R662" s="191">
        <f>Q662*H662</f>
        <v>0.53886975999999998</v>
      </c>
      <c r="S662" s="191">
        <v>0</v>
      </c>
      <c r="T662" s="192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93" t="s">
        <v>301</v>
      </c>
      <c r="AT662" s="193" t="s">
        <v>179</v>
      </c>
      <c r="AU662" s="193" t="s">
        <v>143</v>
      </c>
      <c r="AY662" s="16" t="s">
        <v>136</v>
      </c>
      <c r="BE662" s="194">
        <f>IF(N662="základní",J662,0)</f>
        <v>0</v>
      </c>
      <c r="BF662" s="194">
        <f>IF(N662="snížená",J662,0)</f>
        <v>0</v>
      </c>
      <c r="BG662" s="194">
        <f>IF(N662="zákl. přenesená",J662,0)</f>
        <v>0</v>
      </c>
      <c r="BH662" s="194">
        <f>IF(N662="sníž. přenesená",J662,0)</f>
        <v>0</v>
      </c>
      <c r="BI662" s="194">
        <f>IF(N662="nulová",J662,0)</f>
        <v>0</v>
      </c>
      <c r="BJ662" s="16" t="s">
        <v>143</v>
      </c>
      <c r="BK662" s="194">
        <f>ROUND(I662*H662,2)</f>
        <v>0</v>
      </c>
      <c r="BL662" s="16" t="s">
        <v>215</v>
      </c>
      <c r="BM662" s="193" t="s">
        <v>1456</v>
      </c>
    </row>
    <row r="663" spans="1:65" s="13" customFormat="1" ht="11.25">
      <c r="B663" s="195"/>
      <c r="C663" s="196"/>
      <c r="D663" s="197" t="s">
        <v>145</v>
      </c>
      <c r="E663" s="196"/>
      <c r="F663" s="199" t="s">
        <v>1457</v>
      </c>
      <c r="G663" s="196"/>
      <c r="H663" s="200">
        <v>146.43199999999999</v>
      </c>
      <c r="I663" s="201"/>
      <c r="J663" s="196"/>
      <c r="K663" s="196"/>
      <c r="L663" s="202"/>
      <c r="M663" s="203"/>
      <c r="N663" s="204"/>
      <c r="O663" s="204"/>
      <c r="P663" s="204"/>
      <c r="Q663" s="204"/>
      <c r="R663" s="204"/>
      <c r="S663" s="204"/>
      <c r="T663" s="205"/>
      <c r="AT663" s="206" t="s">
        <v>145</v>
      </c>
      <c r="AU663" s="206" t="s">
        <v>143</v>
      </c>
      <c r="AV663" s="13" t="s">
        <v>143</v>
      </c>
      <c r="AW663" s="13" t="s">
        <v>4</v>
      </c>
      <c r="AX663" s="13" t="s">
        <v>14</v>
      </c>
      <c r="AY663" s="206" t="s">
        <v>136</v>
      </c>
    </row>
    <row r="664" spans="1:65" s="2" customFormat="1" ht="21.75" customHeight="1">
      <c r="A664" s="33"/>
      <c r="B664" s="34"/>
      <c r="C664" s="181" t="s">
        <v>1458</v>
      </c>
      <c r="D664" s="181" t="s">
        <v>138</v>
      </c>
      <c r="E664" s="182" t="s">
        <v>1459</v>
      </c>
      <c r="F664" s="183" t="s">
        <v>1460</v>
      </c>
      <c r="G664" s="184" t="s">
        <v>246</v>
      </c>
      <c r="H664" s="185">
        <v>135.94999999999999</v>
      </c>
      <c r="I664" s="186"/>
      <c r="J664" s="187">
        <f>ROUND(I664*H664,2)</f>
        <v>0</v>
      </c>
      <c r="K664" s="188"/>
      <c r="L664" s="38"/>
      <c r="M664" s="189" t="s">
        <v>1</v>
      </c>
      <c r="N664" s="190" t="s">
        <v>41</v>
      </c>
      <c r="O664" s="70"/>
      <c r="P664" s="191">
        <f>O664*H664</f>
        <v>0</v>
      </c>
      <c r="Q664" s="191">
        <v>0</v>
      </c>
      <c r="R664" s="191">
        <f>Q664*H664</f>
        <v>0</v>
      </c>
      <c r="S664" s="191">
        <v>2.9999999999999997E-4</v>
      </c>
      <c r="T664" s="192">
        <f>S664*H664</f>
        <v>4.0784999999999995E-2</v>
      </c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R664" s="193" t="s">
        <v>215</v>
      </c>
      <c r="AT664" s="193" t="s">
        <v>138</v>
      </c>
      <c r="AU664" s="193" t="s">
        <v>143</v>
      </c>
      <c r="AY664" s="16" t="s">
        <v>136</v>
      </c>
      <c r="BE664" s="194">
        <f>IF(N664="základní",J664,0)</f>
        <v>0</v>
      </c>
      <c r="BF664" s="194">
        <f>IF(N664="snížená",J664,0)</f>
        <v>0</v>
      </c>
      <c r="BG664" s="194">
        <f>IF(N664="zákl. přenesená",J664,0)</f>
        <v>0</v>
      </c>
      <c r="BH664" s="194">
        <f>IF(N664="sníž. přenesená",J664,0)</f>
        <v>0</v>
      </c>
      <c r="BI664" s="194">
        <f>IF(N664="nulová",J664,0)</f>
        <v>0</v>
      </c>
      <c r="BJ664" s="16" t="s">
        <v>143</v>
      </c>
      <c r="BK664" s="194">
        <f>ROUND(I664*H664,2)</f>
        <v>0</v>
      </c>
      <c r="BL664" s="16" t="s">
        <v>215</v>
      </c>
      <c r="BM664" s="193" t="s">
        <v>1461</v>
      </c>
    </row>
    <row r="665" spans="1:65" s="13" customFormat="1" ht="22.5">
      <c r="B665" s="195"/>
      <c r="C665" s="196"/>
      <c r="D665" s="197" t="s">
        <v>145</v>
      </c>
      <c r="E665" s="198" t="s">
        <v>1</v>
      </c>
      <c r="F665" s="199" t="s">
        <v>1462</v>
      </c>
      <c r="G665" s="196"/>
      <c r="H665" s="200">
        <v>135.94999999999999</v>
      </c>
      <c r="I665" s="201"/>
      <c r="J665" s="196"/>
      <c r="K665" s="196"/>
      <c r="L665" s="202"/>
      <c r="M665" s="203"/>
      <c r="N665" s="204"/>
      <c r="O665" s="204"/>
      <c r="P665" s="204"/>
      <c r="Q665" s="204"/>
      <c r="R665" s="204"/>
      <c r="S665" s="204"/>
      <c r="T665" s="205"/>
      <c r="AT665" s="206" t="s">
        <v>145</v>
      </c>
      <c r="AU665" s="206" t="s">
        <v>143</v>
      </c>
      <c r="AV665" s="13" t="s">
        <v>143</v>
      </c>
      <c r="AW665" s="13" t="s">
        <v>32</v>
      </c>
      <c r="AX665" s="13" t="s">
        <v>14</v>
      </c>
      <c r="AY665" s="206" t="s">
        <v>136</v>
      </c>
    </row>
    <row r="666" spans="1:65" s="2" customFormat="1" ht="16.5" customHeight="1">
      <c r="A666" s="33"/>
      <c r="B666" s="34"/>
      <c r="C666" s="181" t="s">
        <v>1463</v>
      </c>
      <c r="D666" s="181" t="s">
        <v>138</v>
      </c>
      <c r="E666" s="182" t="s">
        <v>1464</v>
      </c>
      <c r="F666" s="183" t="s">
        <v>1465</v>
      </c>
      <c r="G666" s="184" t="s">
        <v>246</v>
      </c>
      <c r="H666" s="185">
        <v>157.85</v>
      </c>
      <c r="I666" s="186"/>
      <c r="J666" s="187">
        <f>ROUND(I666*H666,2)</f>
        <v>0</v>
      </c>
      <c r="K666" s="188"/>
      <c r="L666" s="38"/>
      <c r="M666" s="189" t="s">
        <v>1</v>
      </c>
      <c r="N666" s="190" t="s">
        <v>41</v>
      </c>
      <c r="O666" s="70"/>
      <c r="P666" s="191">
        <f>O666*H666</f>
        <v>0</v>
      </c>
      <c r="Q666" s="191">
        <v>1.0000000000000001E-5</v>
      </c>
      <c r="R666" s="191">
        <f>Q666*H666</f>
        <v>1.5785E-3</v>
      </c>
      <c r="S666" s="191">
        <v>0</v>
      </c>
      <c r="T666" s="192">
        <f>S666*H666</f>
        <v>0</v>
      </c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R666" s="193" t="s">
        <v>215</v>
      </c>
      <c r="AT666" s="193" t="s">
        <v>138</v>
      </c>
      <c r="AU666" s="193" t="s">
        <v>143</v>
      </c>
      <c r="AY666" s="16" t="s">
        <v>136</v>
      </c>
      <c r="BE666" s="194">
        <f>IF(N666="základní",J666,0)</f>
        <v>0</v>
      </c>
      <c r="BF666" s="194">
        <f>IF(N666="snížená",J666,0)</f>
        <v>0</v>
      </c>
      <c r="BG666" s="194">
        <f>IF(N666="zákl. přenesená",J666,0)</f>
        <v>0</v>
      </c>
      <c r="BH666" s="194">
        <f>IF(N666="sníž. přenesená",J666,0)</f>
        <v>0</v>
      </c>
      <c r="BI666" s="194">
        <f>IF(N666="nulová",J666,0)</f>
        <v>0</v>
      </c>
      <c r="BJ666" s="16" t="s">
        <v>143</v>
      </c>
      <c r="BK666" s="194">
        <f>ROUND(I666*H666,2)</f>
        <v>0</v>
      </c>
      <c r="BL666" s="16" t="s">
        <v>215</v>
      </c>
      <c r="BM666" s="193" t="s">
        <v>1466</v>
      </c>
    </row>
    <row r="667" spans="1:65" s="13" customFormat="1" ht="11.25">
      <c r="B667" s="195"/>
      <c r="C667" s="196"/>
      <c r="D667" s="197" t="s">
        <v>145</v>
      </c>
      <c r="E667" s="198" t="s">
        <v>1</v>
      </c>
      <c r="F667" s="199" t="s">
        <v>1467</v>
      </c>
      <c r="G667" s="196"/>
      <c r="H667" s="200">
        <v>53.45</v>
      </c>
      <c r="I667" s="201"/>
      <c r="J667" s="196"/>
      <c r="K667" s="196"/>
      <c r="L667" s="202"/>
      <c r="M667" s="203"/>
      <c r="N667" s="204"/>
      <c r="O667" s="204"/>
      <c r="P667" s="204"/>
      <c r="Q667" s="204"/>
      <c r="R667" s="204"/>
      <c r="S667" s="204"/>
      <c r="T667" s="205"/>
      <c r="AT667" s="206" t="s">
        <v>145</v>
      </c>
      <c r="AU667" s="206" t="s">
        <v>143</v>
      </c>
      <c r="AV667" s="13" t="s">
        <v>143</v>
      </c>
      <c r="AW667" s="13" t="s">
        <v>32</v>
      </c>
      <c r="AX667" s="13" t="s">
        <v>75</v>
      </c>
      <c r="AY667" s="206" t="s">
        <v>136</v>
      </c>
    </row>
    <row r="668" spans="1:65" s="13" customFormat="1" ht="11.25">
      <c r="B668" s="195"/>
      <c r="C668" s="196"/>
      <c r="D668" s="197" t="s">
        <v>145</v>
      </c>
      <c r="E668" s="198" t="s">
        <v>1</v>
      </c>
      <c r="F668" s="199" t="s">
        <v>1468</v>
      </c>
      <c r="G668" s="196"/>
      <c r="H668" s="200">
        <v>50.95</v>
      </c>
      <c r="I668" s="201"/>
      <c r="J668" s="196"/>
      <c r="K668" s="196"/>
      <c r="L668" s="202"/>
      <c r="M668" s="203"/>
      <c r="N668" s="204"/>
      <c r="O668" s="204"/>
      <c r="P668" s="204"/>
      <c r="Q668" s="204"/>
      <c r="R668" s="204"/>
      <c r="S668" s="204"/>
      <c r="T668" s="205"/>
      <c r="AT668" s="206" t="s">
        <v>145</v>
      </c>
      <c r="AU668" s="206" t="s">
        <v>143</v>
      </c>
      <c r="AV668" s="13" t="s">
        <v>143</v>
      </c>
      <c r="AW668" s="13" t="s">
        <v>32</v>
      </c>
      <c r="AX668" s="13" t="s">
        <v>75</v>
      </c>
      <c r="AY668" s="206" t="s">
        <v>136</v>
      </c>
    </row>
    <row r="669" spans="1:65" s="13" customFormat="1" ht="11.25">
      <c r="B669" s="195"/>
      <c r="C669" s="196"/>
      <c r="D669" s="197" t="s">
        <v>145</v>
      </c>
      <c r="E669" s="198" t="s">
        <v>1</v>
      </c>
      <c r="F669" s="199" t="s">
        <v>1467</v>
      </c>
      <c r="G669" s="196"/>
      <c r="H669" s="200">
        <v>53.45</v>
      </c>
      <c r="I669" s="201"/>
      <c r="J669" s="196"/>
      <c r="K669" s="196"/>
      <c r="L669" s="202"/>
      <c r="M669" s="203"/>
      <c r="N669" s="204"/>
      <c r="O669" s="204"/>
      <c r="P669" s="204"/>
      <c r="Q669" s="204"/>
      <c r="R669" s="204"/>
      <c r="S669" s="204"/>
      <c r="T669" s="205"/>
      <c r="AT669" s="206" t="s">
        <v>145</v>
      </c>
      <c r="AU669" s="206" t="s">
        <v>143</v>
      </c>
      <c r="AV669" s="13" t="s">
        <v>143</v>
      </c>
      <c r="AW669" s="13" t="s">
        <v>32</v>
      </c>
      <c r="AX669" s="13" t="s">
        <v>75</v>
      </c>
      <c r="AY669" s="206" t="s">
        <v>136</v>
      </c>
    </row>
    <row r="670" spans="1:65" s="14" customFormat="1" ht="11.25">
      <c r="B670" s="218"/>
      <c r="C670" s="219"/>
      <c r="D670" s="197" t="s">
        <v>145</v>
      </c>
      <c r="E670" s="220" t="s">
        <v>1</v>
      </c>
      <c r="F670" s="221" t="s">
        <v>243</v>
      </c>
      <c r="G670" s="219"/>
      <c r="H670" s="222">
        <v>157.85000000000002</v>
      </c>
      <c r="I670" s="223"/>
      <c r="J670" s="219"/>
      <c r="K670" s="219"/>
      <c r="L670" s="224"/>
      <c r="M670" s="225"/>
      <c r="N670" s="226"/>
      <c r="O670" s="226"/>
      <c r="P670" s="226"/>
      <c r="Q670" s="226"/>
      <c r="R670" s="226"/>
      <c r="S670" s="226"/>
      <c r="T670" s="227"/>
      <c r="AT670" s="228" t="s">
        <v>145</v>
      </c>
      <c r="AU670" s="228" t="s">
        <v>143</v>
      </c>
      <c r="AV670" s="14" t="s">
        <v>142</v>
      </c>
      <c r="AW670" s="14" t="s">
        <v>32</v>
      </c>
      <c r="AX670" s="14" t="s">
        <v>14</v>
      </c>
      <c r="AY670" s="228" t="s">
        <v>136</v>
      </c>
    </row>
    <row r="671" spans="1:65" s="2" customFormat="1" ht="16.5" customHeight="1">
      <c r="A671" s="33"/>
      <c r="B671" s="34"/>
      <c r="C671" s="207" t="s">
        <v>1469</v>
      </c>
      <c r="D671" s="207" t="s">
        <v>179</v>
      </c>
      <c r="E671" s="208" t="s">
        <v>1470</v>
      </c>
      <c r="F671" s="209" t="s">
        <v>1471</v>
      </c>
      <c r="G671" s="210" t="s">
        <v>246</v>
      </c>
      <c r="H671" s="211">
        <v>161.00700000000001</v>
      </c>
      <c r="I671" s="212"/>
      <c r="J671" s="213">
        <f>ROUND(I671*H671,2)</f>
        <v>0</v>
      </c>
      <c r="K671" s="214"/>
      <c r="L671" s="215"/>
      <c r="M671" s="216" t="s">
        <v>1</v>
      </c>
      <c r="N671" s="217" t="s">
        <v>41</v>
      </c>
      <c r="O671" s="70"/>
      <c r="P671" s="191">
        <f>O671*H671</f>
        <v>0</v>
      </c>
      <c r="Q671" s="191">
        <v>2.0000000000000002E-5</v>
      </c>
      <c r="R671" s="191">
        <f>Q671*H671</f>
        <v>3.2201400000000002E-3</v>
      </c>
      <c r="S671" s="191">
        <v>0</v>
      </c>
      <c r="T671" s="192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93" t="s">
        <v>301</v>
      </c>
      <c r="AT671" s="193" t="s">
        <v>179</v>
      </c>
      <c r="AU671" s="193" t="s">
        <v>143</v>
      </c>
      <c r="AY671" s="16" t="s">
        <v>136</v>
      </c>
      <c r="BE671" s="194">
        <f>IF(N671="základní",J671,0)</f>
        <v>0</v>
      </c>
      <c r="BF671" s="194">
        <f>IF(N671="snížená",J671,0)</f>
        <v>0</v>
      </c>
      <c r="BG671" s="194">
        <f>IF(N671="zákl. přenesená",J671,0)</f>
        <v>0</v>
      </c>
      <c r="BH671" s="194">
        <f>IF(N671="sníž. přenesená",J671,0)</f>
        <v>0</v>
      </c>
      <c r="BI671" s="194">
        <f>IF(N671="nulová",J671,0)</f>
        <v>0</v>
      </c>
      <c r="BJ671" s="16" t="s">
        <v>143</v>
      </c>
      <c r="BK671" s="194">
        <f>ROUND(I671*H671,2)</f>
        <v>0</v>
      </c>
      <c r="BL671" s="16" t="s">
        <v>215</v>
      </c>
      <c r="BM671" s="193" t="s">
        <v>1472</v>
      </c>
    </row>
    <row r="672" spans="1:65" s="13" customFormat="1" ht="11.25">
      <c r="B672" s="195"/>
      <c r="C672" s="196"/>
      <c r="D672" s="197" t="s">
        <v>145</v>
      </c>
      <c r="E672" s="196"/>
      <c r="F672" s="199" t="s">
        <v>1473</v>
      </c>
      <c r="G672" s="196"/>
      <c r="H672" s="200">
        <v>161.00700000000001</v>
      </c>
      <c r="I672" s="201"/>
      <c r="J672" s="196"/>
      <c r="K672" s="196"/>
      <c r="L672" s="202"/>
      <c r="M672" s="203"/>
      <c r="N672" s="204"/>
      <c r="O672" s="204"/>
      <c r="P672" s="204"/>
      <c r="Q672" s="204"/>
      <c r="R672" s="204"/>
      <c r="S672" s="204"/>
      <c r="T672" s="205"/>
      <c r="AT672" s="206" t="s">
        <v>145</v>
      </c>
      <c r="AU672" s="206" t="s">
        <v>143</v>
      </c>
      <c r="AV672" s="13" t="s">
        <v>143</v>
      </c>
      <c r="AW672" s="13" t="s">
        <v>4</v>
      </c>
      <c r="AX672" s="13" t="s">
        <v>14</v>
      </c>
      <c r="AY672" s="206" t="s">
        <v>136</v>
      </c>
    </row>
    <row r="673" spans="1:65" s="2" customFormat="1" ht="24.2" customHeight="1">
      <c r="A673" s="33"/>
      <c r="B673" s="34"/>
      <c r="C673" s="181" t="s">
        <v>1474</v>
      </c>
      <c r="D673" s="181" t="s">
        <v>138</v>
      </c>
      <c r="E673" s="182" t="s">
        <v>1475</v>
      </c>
      <c r="F673" s="183" t="s">
        <v>1476</v>
      </c>
      <c r="G673" s="184" t="s">
        <v>841</v>
      </c>
      <c r="H673" s="229"/>
      <c r="I673" s="186"/>
      <c r="J673" s="187">
        <f>ROUND(I673*H673,2)</f>
        <v>0</v>
      </c>
      <c r="K673" s="188"/>
      <c r="L673" s="38"/>
      <c r="M673" s="189" t="s">
        <v>1</v>
      </c>
      <c r="N673" s="190" t="s">
        <v>41</v>
      </c>
      <c r="O673" s="70"/>
      <c r="P673" s="191">
        <f>O673*H673</f>
        <v>0</v>
      </c>
      <c r="Q673" s="191">
        <v>0</v>
      </c>
      <c r="R673" s="191">
        <f>Q673*H673</f>
        <v>0</v>
      </c>
      <c r="S673" s="191">
        <v>0</v>
      </c>
      <c r="T673" s="192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93" t="s">
        <v>215</v>
      </c>
      <c r="AT673" s="193" t="s">
        <v>138</v>
      </c>
      <c r="AU673" s="193" t="s">
        <v>143</v>
      </c>
      <c r="AY673" s="16" t="s">
        <v>136</v>
      </c>
      <c r="BE673" s="194">
        <f>IF(N673="základní",J673,0)</f>
        <v>0</v>
      </c>
      <c r="BF673" s="194">
        <f>IF(N673="snížená",J673,0)</f>
        <v>0</v>
      </c>
      <c r="BG673" s="194">
        <f>IF(N673="zákl. přenesená",J673,0)</f>
        <v>0</v>
      </c>
      <c r="BH673" s="194">
        <f>IF(N673="sníž. přenesená",J673,0)</f>
        <v>0</v>
      </c>
      <c r="BI673" s="194">
        <f>IF(N673="nulová",J673,0)</f>
        <v>0</v>
      </c>
      <c r="BJ673" s="16" t="s">
        <v>143</v>
      </c>
      <c r="BK673" s="194">
        <f>ROUND(I673*H673,2)</f>
        <v>0</v>
      </c>
      <c r="BL673" s="16" t="s">
        <v>215</v>
      </c>
      <c r="BM673" s="193" t="s">
        <v>1477</v>
      </c>
    </row>
    <row r="674" spans="1:65" s="12" customFormat="1" ht="22.9" customHeight="1">
      <c r="B674" s="165"/>
      <c r="C674" s="166"/>
      <c r="D674" s="167" t="s">
        <v>74</v>
      </c>
      <c r="E674" s="179" t="s">
        <v>1478</v>
      </c>
      <c r="F674" s="179" t="s">
        <v>1479</v>
      </c>
      <c r="G674" s="166"/>
      <c r="H674" s="166"/>
      <c r="I674" s="169"/>
      <c r="J674" s="180">
        <f>BK674</f>
        <v>0</v>
      </c>
      <c r="K674" s="166"/>
      <c r="L674" s="171"/>
      <c r="M674" s="172"/>
      <c r="N674" s="173"/>
      <c r="O674" s="173"/>
      <c r="P674" s="174">
        <f>SUM(P675:P716)</f>
        <v>0</v>
      </c>
      <c r="Q674" s="173"/>
      <c r="R674" s="174">
        <f>SUM(R675:R716)</f>
        <v>2.7503004999999994</v>
      </c>
      <c r="S674" s="173"/>
      <c r="T674" s="175">
        <f>SUM(T675:T716)</f>
        <v>2.6723850000000002</v>
      </c>
      <c r="AR674" s="176" t="s">
        <v>143</v>
      </c>
      <c r="AT674" s="177" t="s">
        <v>74</v>
      </c>
      <c r="AU674" s="177" t="s">
        <v>14</v>
      </c>
      <c r="AY674" s="176" t="s">
        <v>136</v>
      </c>
      <c r="BK674" s="178">
        <f>SUM(BK675:BK716)</f>
        <v>0</v>
      </c>
    </row>
    <row r="675" spans="1:65" s="2" customFormat="1" ht="16.5" customHeight="1">
      <c r="A675" s="33"/>
      <c r="B675" s="34"/>
      <c r="C675" s="181" t="s">
        <v>1480</v>
      </c>
      <c r="D675" s="181" t="s">
        <v>138</v>
      </c>
      <c r="E675" s="182" t="s">
        <v>1481</v>
      </c>
      <c r="F675" s="183" t="s">
        <v>1482</v>
      </c>
      <c r="G675" s="184" t="s">
        <v>141</v>
      </c>
      <c r="H675" s="185">
        <v>82.37</v>
      </c>
      <c r="I675" s="186"/>
      <c r="J675" s="187">
        <f>ROUND(I675*H675,2)</f>
        <v>0</v>
      </c>
      <c r="K675" s="188"/>
      <c r="L675" s="38"/>
      <c r="M675" s="189" t="s">
        <v>1</v>
      </c>
      <c r="N675" s="190" t="s">
        <v>41</v>
      </c>
      <c r="O675" s="70"/>
      <c r="P675" s="191">
        <f>O675*H675</f>
        <v>0</v>
      </c>
      <c r="Q675" s="191">
        <v>2.9999999999999997E-4</v>
      </c>
      <c r="R675" s="191">
        <f>Q675*H675</f>
        <v>2.4711E-2</v>
      </c>
      <c r="S675" s="191">
        <v>0</v>
      </c>
      <c r="T675" s="192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93" t="s">
        <v>215</v>
      </c>
      <c r="AT675" s="193" t="s">
        <v>138</v>
      </c>
      <c r="AU675" s="193" t="s">
        <v>143</v>
      </c>
      <c r="AY675" s="16" t="s">
        <v>136</v>
      </c>
      <c r="BE675" s="194">
        <f>IF(N675="základní",J675,0)</f>
        <v>0</v>
      </c>
      <c r="BF675" s="194">
        <f>IF(N675="snížená",J675,0)</f>
        <v>0</v>
      </c>
      <c r="BG675" s="194">
        <f>IF(N675="zákl. přenesená",J675,0)</f>
        <v>0</v>
      </c>
      <c r="BH675" s="194">
        <f>IF(N675="sníž. přenesená",J675,0)</f>
        <v>0</v>
      </c>
      <c r="BI675" s="194">
        <f>IF(N675="nulová",J675,0)</f>
        <v>0</v>
      </c>
      <c r="BJ675" s="16" t="s">
        <v>143</v>
      </c>
      <c r="BK675" s="194">
        <f>ROUND(I675*H675,2)</f>
        <v>0</v>
      </c>
      <c r="BL675" s="16" t="s">
        <v>215</v>
      </c>
      <c r="BM675" s="193" t="s">
        <v>1483</v>
      </c>
    </row>
    <row r="676" spans="1:65" s="13" customFormat="1" ht="11.25">
      <c r="B676" s="195"/>
      <c r="C676" s="196"/>
      <c r="D676" s="197" t="s">
        <v>145</v>
      </c>
      <c r="E676" s="198" t="s">
        <v>1</v>
      </c>
      <c r="F676" s="199" t="s">
        <v>1484</v>
      </c>
      <c r="G676" s="196"/>
      <c r="H676" s="200">
        <v>59.4</v>
      </c>
      <c r="I676" s="201"/>
      <c r="J676" s="196"/>
      <c r="K676" s="196"/>
      <c r="L676" s="202"/>
      <c r="M676" s="203"/>
      <c r="N676" s="204"/>
      <c r="O676" s="204"/>
      <c r="P676" s="204"/>
      <c r="Q676" s="204"/>
      <c r="R676" s="204"/>
      <c r="S676" s="204"/>
      <c r="T676" s="205"/>
      <c r="AT676" s="206" t="s">
        <v>145</v>
      </c>
      <c r="AU676" s="206" t="s">
        <v>143</v>
      </c>
      <c r="AV676" s="13" t="s">
        <v>143</v>
      </c>
      <c r="AW676" s="13" t="s">
        <v>32</v>
      </c>
      <c r="AX676" s="13" t="s">
        <v>75</v>
      </c>
      <c r="AY676" s="206" t="s">
        <v>136</v>
      </c>
    </row>
    <row r="677" spans="1:65" s="13" customFormat="1" ht="11.25">
      <c r="B677" s="195"/>
      <c r="C677" s="196"/>
      <c r="D677" s="197" t="s">
        <v>145</v>
      </c>
      <c r="E677" s="198" t="s">
        <v>1</v>
      </c>
      <c r="F677" s="199" t="s">
        <v>1485</v>
      </c>
      <c r="G677" s="196"/>
      <c r="H677" s="200">
        <v>-3.6</v>
      </c>
      <c r="I677" s="201"/>
      <c r="J677" s="196"/>
      <c r="K677" s="196"/>
      <c r="L677" s="202"/>
      <c r="M677" s="203"/>
      <c r="N677" s="204"/>
      <c r="O677" s="204"/>
      <c r="P677" s="204"/>
      <c r="Q677" s="204"/>
      <c r="R677" s="204"/>
      <c r="S677" s="204"/>
      <c r="T677" s="205"/>
      <c r="AT677" s="206" t="s">
        <v>145</v>
      </c>
      <c r="AU677" s="206" t="s">
        <v>143</v>
      </c>
      <c r="AV677" s="13" t="s">
        <v>143</v>
      </c>
      <c r="AW677" s="13" t="s">
        <v>32</v>
      </c>
      <c r="AX677" s="13" t="s">
        <v>75</v>
      </c>
      <c r="AY677" s="206" t="s">
        <v>136</v>
      </c>
    </row>
    <row r="678" spans="1:65" s="13" customFormat="1" ht="11.25">
      <c r="B678" s="195"/>
      <c r="C678" s="196"/>
      <c r="D678" s="197" t="s">
        <v>145</v>
      </c>
      <c r="E678" s="198" t="s">
        <v>1</v>
      </c>
      <c r="F678" s="199" t="s">
        <v>1486</v>
      </c>
      <c r="G678" s="196"/>
      <c r="H678" s="200">
        <v>5.49</v>
      </c>
      <c r="I678" s="201"/>
      <c r="J678" s="196"/>
      <c r="K678" s="196"/>
      <c r="L678" s="202"/>
      <c r="M678" s="203"/>
      <c r="N678" s="204"/>
      <c r="O678" s="204"/>
      <c r="P678" s="204"/>
      <c r="Q678" s="204"/>
      <c r="R678" s="204"/>
      <c r="S678" s="204"/>
      <c r="T678" s="205"/>
      <c r="AT678" s="206" t="s">
        <v>145</v>
      </c>
      <c r="AU678" s="206" t="s">
        <v>143</v>
      </c>
      <c r="AV678" s="13" t="s">
        <v>143</v>
      </c>
      <c r="AW678" s="13" t="s">
        <v>32</v>
      </c>
      <c r="AX678" s="13" t="s">
        <v>75</v>
      </c>
      <c r="AY678" s="206" t="s">
        <v>136</v>
      </c>
    </row>
    <row r="679" spans="1:65" s="13" customFormat="1" ht="11.25">
      <c r="B679" s="195"/>
      <c r="C679" s="196"/>
      <c r="D679" s="197" t="s">
        <v>145</v>
      </c>
      <c r="E679" s="198" t="s">
        <v>1</v>
      </c>
      <c r="F679" s="199" t="s">
        <v>1487</v>
      </c>
      <c r="G679" s="196"/>
      <c r="H679" s="200">
        <v>1.08</v>
      </c>
      <c r="I679" s="201"/>
      <c r="J679" s="196"/>
      <c r="K679" s="196"/>
      <c r="L679" s="202"/>
      <c r="M679" s="203"/>
      <c r="N679" s="204"/>
      <c r="O679" s="204"/>
      <c r="P679" s="204"/>
      <c r="Q679" s="204"/>
      <c r="R679" s="204"/>
      <c r="S679" s="204"/>
      <c r="T679" s="205"/>
      <c r="AT679" s="206" t="s">
        <v>145</v>
      </c>
      <c r="AU679" s="206" t="s">
        <v>143</v>
      </c>
      <c r="AV679" s="13" t="s">
        <v>143</v>
      </c>
      <c r="AW679" s="13" t="s">
        <v>32</v>
      </c>
      <c r="AX679" s="13" t="s">
        <v>75</v>
      </c>
      <c r="AY679" s="206" t="s">
        <v>136</v>
      </c>
    </row>
    <row r="680" spans="1:65" s="13" customFormat="1" ht="11.25">
      <c r="B680" s="195"/>
      <c r="C680" s="196"/>
      <c r="D680" s="197" t="s">
        <v>145</v>
      </c>
      <c r="E680" s="198" t="s">
        <v>1</v>
      </c>
      <c r="F680" s="199" t="s">
        <v>1488</v>
      </c>
      <c r="G680" s="196"/>
      <c r="H680" s="200">
        <v>18</v>
      </c>
      <c r="I680" s="201"/>
      <c r="J680" s="196"/>
      <c r="K680" s="196"/>
      <c r="L680" s="202"/>
      <c r="M680" s="203"/>
      <c r="N680" s="204"/>
      <c r="O680" s="204"/>
      <c r="P680" s="204"/>
      <c r="Q680" s="204"/>
      <c r="R680" s="204"/>
      <c r="S680" s="204"/>
      <c r="T680" s="205"/>
      <c r="AT680" s="206" t="s">
        <v>145</v>
      </c>
      <c r="AU680" s="206" t="s">
        <v>143</v>
      </c>
      <c r="AV680" s="13" t="s">
        <v>143</v>
      </c>
      <c r="AW680" s="13" t="s">
        <v>32</v>
      </c>
      <c r="AX680" s="13" t="s">
        <v>75</v>
      </c>
      <c r="AY680" s="206" t="s">
        <v>136</v>
      </c>
    </row>
    <row r="681" spans="1:65" s="13" customFormat="1" ht="11.25">
      <c r="B681" s="195"/>
      <c r="C681" s="196"/>
      <c r="D681" s="197" t="s">
        <v>145</v>
      </c>
      <c r="E681" s="198" t="s">
        <v>1</v>
      </c>
      <c r="F681" s="199" t="s">
        <v>1489</v>
      </c>
      <c r="G681" s="196"/>
      <c r="H681" s="200">
        <v>2</v>
      </c>
      <c r="I681" s="201"/>
      <c r="J681" s="196"/>
      <c r="K681" s="196"/>
      <c r="L681" s="202"/>
      <c r="M681" s="203"/>
      <c r="N681" s="204"/>
      <c r="O681" s="204"/>
      <c r="P681" s="204"/>
      <c r="Q681" s="204"/>
      <c r="R681" s="204"/>
      <c r="S681" s="204"/>
      <c r="T681" s="205"/>
      <c r="AT681" s="206" t="s">
        <v>145</v>
      </c>
      <c r="AU681" s="206" t="s">
        <v>143</v>
      </c>
      <c r="AV681" s="13" t="s">
        <v>143</v>
      </c>
      <c r="AW681" s="13" t="s">
        <v>32</v>
      </c>
      <c r="AX681" s="13" t="s">
        <v>75</v>
      </c>
      <c r="AY681" s="206" t="s">
        <v>136</v>
      </c>
    </row>
    <row r="682" spans="1:65" s="14" customFormat="1" ht="11.25">
      <c r="B682" s="218"/>
      <c r="C682" s="219"/>
      <c r="D682" s="197" t="s">
        <v>145</v>
      </c>
      <c r="E682" s="220" t="s">
        <v>1</v>
      </c>
      <c r="F682" s="221" t="s">
        <v>243</v>
      </c>
      <c r="G682" s="219"/>
      <c r="H682" s="222">
        <v>82.37</v>
      </c>
      <c r="I682" s="223"/>
      <c r="J682" s="219"/>
      <c r="K682" s="219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145</v>
      </c>
      <c r="AU682" s="228" t="s">
        <v>143</v>
      </c>
      <c r="AV682" s="14" t="s">
        <v>142</v>
      </c>
      <c r="AW682" s="14" t="s">
        <v>32</v>
      </c>
      <c r="AX682" s="14" t="s">
        <v>14</v>
      </c>
      <c r="AY682" s="228" t="s">
        <v>136</v>
      </c>
    </row>
    <row r="683" spans="1:65" s="2" customFormat="1" ht="24.2" customHeight="1">
      <c r="A683" s="33"/>
      <c r="B683" s="34"/>
      <c r="C683" s="181" t="s">
        <v>1490</v>
      </c>
      <c r="D683" s="181" t="s">
        <v>138</v>
      </c>
      <c r="E683" s="182" t="s">
        <v>1491</v>
      </c>
      <c r="F683" s="183" t="s">
        <v>1492</v>
      </c>
      <c r="G683" s="184" t="s">
        <v>141</v>
      </c>
      <c r="H683" s="185">
        <v>34.950000000000003</v>
      </c>
      <c r="I683" s="186"/>
      <c r="J683" s="187">
        <f>ROUND(I683*H683,2)</f>
        <v>0</v>
      </c>
      <c r="K683" s="188"/>
      <c r="L683" s="38"/>
      <c r="M683" s="189" t="s">
        <v>1</v>
      </c>
      <c r="N683" s="190" t="s">
        <v>41</v>
      </c>
      <c r="O683" s="70"/>
      <c r="P683" s="191">
        <f>O683*H683</f>
        <v>0</v>
      </c>
      <c r="Q683" s="191">
        <v>1.5E-3</v>
      </c>
      <c r="R683" s="191">
        <f>Q683*H683</f>
        <v>5.2425000000000006E-2</v>
      </c>
      <c r="S683" s="191">
        <v>0</v>
      </c>
      <c r="T683" s="192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93" t="s">
        <v>215</v>
      </c>
      <c r="AT683" s="193" t="s">
        <v>138</v>
      </c>
      <c r="AU683" s="193" t="s">
        <v>143</v>
      </c>
      <c r="AY683" s="16" t="s">
        <v>136</v>
      </c>
      <c r="BE683" s="194">
        <f>IF(N683="základní",J683,0)</f>
        <v>0</v>
      </c>
      <c r="BF683" s="194">
        <f>IF(N683="snížená",J683,0)</f>
        <v>0</v>
      </c>
      <c r="BG683" s="194">
        <f>IF(N683="zákl. přenesená",J683,0)</f>
        <v>0</v>
      </c>
      <c r="BH683" s="194">
        <f>IF(N683="sníž. přenesená",J683,0)</f>
        <v>0</v>
      </c>
      <c r="BI683" s="194">
        <f>IF(N683="nulová",J683,0)</f>
        <v>0</v>
      </c>
      <c r="BJ683" s="16" t="s">
        <v>143</v>
      </c>
      <c r="BK683" s="194">
        <f>ROUND(I683*H683,2)</f>
        <v>0</v>
      </c>
      <c r="BL683" s="16" t="s">
        <v>215</v>
      </c>
      <c r="BM683" s="193" t="s">
        <v>1493</v>
      </c>
    </row>
    <row r="684" spans="1:65" s="13" customFormat="1" ht="11.25">
      <c r="B684" s="195"/>
      <c r="C684" s="196"/>
      <c r="D684" s="197" t="s">
        <v>145</v>
      </c>
      <c r="E684" s="198" t="s">
        <v>1</v>
      </c>
      <c r="F684" s="199" t="s">
        <v>1494</v>
      </c>
      <c r="G684" s="196"/>
      <c r="H684" s="200">
        <v>8.91</v>
      </c>
      <c r="I684" s="201"/>
      <c r="J684" s="196"/>
      <c r="K684" s="196"/>
      <c r="L684" s="202"/>
      <c r="M684" s="203"/>
      <c r="N684" s="204"/>
      <c r="O684" s="204"/>
      <c r="P684" s="204"/>
      <c r="Q684" s="204"/>
      <c r="R684" s="204"/>
      <c r="S684" s="204"/>
      <c r="T684" s="205"/>
      <c r="AT684" s="206" t="s">
        <v>145</v>
      </c>
      <c r="AU684" s="206" t="s">
        <v>143</v>
      </c>
      <c r="AV684" s="13" t="s">
        <v>143</v>
      </c>
      <c r="AW684" s="13" t="s">
        <v>32</v>
      </c>
      <c r="AX684" s="13" t="s">
        <v>75</v>
      </c>
      <c r="AY684" s="206" t="s">
        <v>136</v>
      </c>
    </row>
    <row r="685" spans="1:65" s="13" customFormat="1" ht="11.25">
      <c r="B685" s="195"/>
      <c r="C685" s="196"/>
      <c r="D685" s="197" t="s">
        <v>145</v>
      </c>
      <c r="E685" s="198" t="s">
        <v>1</v>
      </c>
      <c r="F685" s="199" t="s">
        <v>1495</v>
      </c>
      <c r="G685" s="196"/>
      <c r="H685" s="200">
        <v>21</v>
      </c>
      <c r="I685" s="201"/>
      <c r="J685" s="196"/>
      <c r="K685" s="196"/>
      <c r="L685" s="202"/>
      <c r="M685" s="203"/>
      <c r="N685" s="204"/>
      <c r="O685" s="204"/>
      <c r="P685" s="204"/>
      <c r="Q685" s="204"/>
      <c r="R685" s="204"/>
      <c r="S685" s="204"/>
      <c r="T685" s="205"/>
      <c r="AT685" s="206" t="s">
        <v>145</v>
      </c>
      <c r="AU685" s="206" t="s">
        <v>143</v>
      </c>
      <c r="AV685" s="13" t="s">
        <v>143</v>
      </c>
      <c r="AW685" s="13" t="s">
        <v>32</v>
      </c>
      <c r="AX685" s="13" t="s">
        <v>75</v>
      </c>
      <c r="AY685" s="206" t="s">
        <v>136</v>
      </c>
    </row>
    <row r="686" spans="1:65" s="13" customFormat="1" ht="11.25">
      <c r="B686" s="195"/>
      <c r="C686" s="196"/>
      <c r="D686" s="197" t="s">
        <v>145</v>
      </c>
      <c r="E686" s="198" t="s">
        <v>1</v>
      </c>
      <c r="F686" s="199" t="s">
        <v>1496</v>
      </c>
      <c r="G686" s="196"/>
      <c r="H686" s="200">
        <v>5.04</v>
      </c>
      <c r="I686" s="201"/>
      <c r="J686" s="196"/>
      <c r="K686" s="196"/>
      <c r="L686" s="202"/>
      <c r="M686" s="203"/>
      <c r="N686" s="204"/>
      <c r="O686" s="204"/>
      <c r="P686" s="204"/>
      <c r="Q686" s="204"/>
      <c r="R686" s="204"/>
      <c r="S686" s="204"/>
      <c r="T686" s="205"/>
      <c r="AT686" s="206" t="s">
        <v>145</v>
      </c>
      <c r="AU686" s="206" t="s">
        <v>143</v>
      </c>
      <c r="AV686" s="13" t="s">
        <v>143</v>
      </c>
      <c r="AW686" s="13" t="s">
        <v>32</v>
      </c>
      <c r="AX686" s="13" t="s">
        <v>75</v>
      </c>
      <c r="AY686" s="206" t="s">
        <v>136</v>
      </c>
    </row>
    <row r="687" spans="1:65" s="14" customFormat="1" ht="11.25">
      <c r="B687" s="218"/>
      <c r="C687" s="219"/>
      <c r="D687" s="197" t="s">
        <v>145</v>
      </c>
      <c r="E687" s="220" t="s">
        <v>1</v>
      </c>
      <c r="F687" s="221" t="s">
        <v>243</v>
      </c>
      <c r="G687" s="219"/>
      <c r="H687" s="222">
        <v>34.950000000000003</v>
      </c>
      <c r="I687" s="223"/>
      <c r="J687" s="219"/>
      <c r="K687" s="219"/>
      <c r="L687" s="224"/>
      <c r="M687" s="225"/>
      <c r="N687" s="226"/>
      <c r="O687" s="226"/>
      <c r="P687" s="226"/>
      <c r="Q687" s="226"/>
      <c r="R687" s="226"/>
      <c r="S687" s="226"/>
      <c r="T687" s="227"/>
      <c r="AT687" s="228" t="s">
        <v>145</v>
      </c>
      <c r="AU687" s="228" t="s">
        <v>143</v>
      </c>
      <c r="AV687" s="14" t="s">
        <v>142</v>
      </c>
      <c r="AW687" s="14" t="s">
        <v>32</v>
      </c>
      <c r="AX687" s="14" t="s">
        <v>14</v>
      </c>
      <c r="AY687" s="228" t="s">
        <v>136</v>
      </c>
    </row>
    <row r="688" spans="1:65" s="2" customFormat="1" ht="24.2" customHeight="1">
      <c r="A688" s="33"/>
      <c r="B688" s="34"/>
      <c r="C688" s="181" t="s">
        <v>1497</v>
      </c>
      <c r="D688" s="181" t="s">
        <v>138</v>
      </c>
      <c r="E688" s="182" t="s">
        <v>1498</v>
      </c>
      <c r="F688" s="183" t="s">
        <v>1499</v>
      </c>
      <c r="G688" s="184" t="s">
        <v>246</v>
      </c>
      <c r="H688" s="185">
        <v>12</v>
      </c>
      <c r="I688" s="186"/>
      <c r="J688" s="187">
        <f>ROUND(I688*H688,2)</f>
        <v>0</v>
      </c>
      <c r="K688" s="188"/>
      <c r="L688" s="38"/>
      <c r="M688" s="189" t="s">
        <v>1</v>
      </c>
      <c r="N688" s="190" t="s">
        <v>41</v>
      </c>
      <c r="O688" s="70"/>
      <c r="P688" s="191">
        <f>O688*H688</f>
        <v>0</v>
      </c>
      <c r="Q688" s="191">
        <v>2.7999999999999998E-4</v>
      </c>
      <c r="R688" s="191">
        <f>Q688*H688</f>
        <v>3.3599999999999997E-3</v>
      </c>
      <c r="S688" s="191">
        <v>0</v>
      </c>
      <c r="T688" s="192">
        <f>S688*H688</f>
        <v>0</v>
      </c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R688" s="193" t="s">
        <v>215</v>
      </c>
      <c r="AT688" s="193" t="s">
        <v>138</v>
      </c>
      <c r="AU688" s="193" t="s">
        <v>143</v>
      </c>
      <c r="AY688" s="16" t="s">
        <v>136</v>
      </c>
      <c r="BE688" s="194">
        <f>IF(N688="základní",J688,0)</f>
        <v>0</v>
      </c>
      <c r="BF688" s="194">
        <f>IF(N688="snížená",J688,0)</f>
        <v>0</v>
      </c>
      <c r="BG688" s="194">
        <f>IF(N688="zákl. přenesená",J688,0)</f>
        <v>0</v>
      </c>
      <c r="BH688" s="194">
        <f>IF(N688="sníž. přenesená",J688,0)</f>
        <v>0</v>
      </c>
      <c r="BI688" s="194">
        <f>IF(N688="nulová",J688,0)</f>
        <v>0</v>
      </c>
      <c r="BJ688" s="16" t="s">
        <v>143</v>
      </c>
      <c r="BK688" s="194">
        <f>ROUND(I688*H688,2)</f>
        <v>0</v>
      </c>
      <c r="BL688" s="16" t="s">
        <v>215</v>
      </c>
      <c r="BM688" s="193" t="s">
        <v>1500</v>
      </c>
    </row>
    <row r="689" spans="1:65" s="13" customFormat="1" ht="11.25">
      <c r="B689" s="195"/>
      <c r="C689" s="196"/>
      <c r="D689" s="197" t="s">
        <v>145</v>
      </c>
      <c r="E689" s="198" t="s">
        <v>1</v>
      </c>
      <c r="F689" s="199" t="s">
        <v>1501</v>
      </c>
      <c r="G689" s="196"/>
      <c r="H689" s="200">
        <v>12</v>
      </c>
      <c r="I689" s="201"/>
      <c r="J689" s="196"/>
      <c r="K689" s="196"/>
      <c r="L689" s="202"/>
      <c r="M689" s="203"/>
      <c r="N689" s="204"/>
      <c r="O689" s="204"/>
      <c r="P689" s="204"/>
      <c r="Q689" s="204"/>
      <c r="R689" s="204"/>
      <c r="S689" s="204"/>
      <c r="T689" s="205"/>
      <c r="AT689" s="206" t="s">
        <v>145</v>
      </c>
      <c r="AU689" s="206" t="s">
        <v>143</v>
      </c>
      <c r="AV689" s="13" t="s">
        <v>143</v>
      </c>
      <c r="AW689" s="13" t="s">
        <v>32</v>
      </c>
      <c r="AX689" s="13" t="s">
        <v>14</v>
      </c>
      <c r="AY689" s="206" t="s">
        <v>136</v>
      </c>
    </row>
    <row r="690" spans="1:65" s="2" customFormat="1" ht="24.2" customHeight="1">
      <c r="A690" s="33"/>
      <c r="B690" s="34"/>
      <c r="C690" s="181" t="s">
        <v>1502</v>
      </c>
      <c r="D690" s="181" t="s">
        <v>138</v>
      </c>
      <c r="E690" s="182" t="s">
        <v>1503</v>
      </c>
      <c r="F690" s="183" t="s">
        <v>1504</v>
      </c>
      <c r="G690" s="184" t="s">
        <v>141</v>
      </c>
      <c r="H690" s="185">
        <v>32.79</v>
      </c>
      <c r="I690" s="186"/>
      <c r="J690" s="187">
        <f>ROUND(I690*H690,2)</f>
        <v>0</v>
      </c>
      <c r="K690" s="188"/>
      <c r="L690" s="38"/>
      <c r="M690" s="189" t="s">
        <v>1</v>
      </c>
      <c r="N690" s="190" t="s">
        <v>41</v>
      </c>
      <c r="O690" s="70"/>
      <c r="P690" s="191">
        <f>O690*H690</f>
        <v>0</v>
      </c>
      <c r="Q690" s="191">
        <v>0</v>
      </c>
      <c r="R690" s="191">
        <f>Q690*H690</f>
        <v>0</v>
      </c>
      <c r="S690" s="191">
        <v>8.1500000000000003E-2</v>
      </c>
      <c r="T690" s="192">
        <f>S690*H690</f>
        <v>2.6723850000000002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93" t="s">
        <v>215</v>
      </c>
      <c r="AT690" s="193" t="s">
        <v>138</v>
      </c>
      <c r="AU690" s="193" t="s">
        <v>143</v>
      </c>
      <c r="AY690" s="16" t="s">
        <v>136</v>
      </c>
      <c r="BE690" s="194">
        <f>IF(N690="základní",J690,0)</f>
        <v>0</v>
      </c>
      <c r="BF690" s="194">
        <f>IF(N690="snížená",J690,0)</f>
        <v>0</v>
      </c>
      <c r="BG690" s="194">
        <f>IF(N690="zákl. přenesená",J690,0)</f>
        <v>0</v>
      </c>
      <c r="BH690" s="194">
        <f>IF(N690="sníž. přenesená",J690,0)</f>
        <v>0</v>
      </c>
      <c r="BI690" s="194">
        <f>IF(N690="nulová",J690,0)</f>
        <v>0</v>
      </c>
      <c r="BJ690" s="16" t="s">
        <v>143</v>
      </c>
      <c r="BK690" s="194">
        <f>ROUND(I690*H690,2)</f>
        <v>0</v>
      </c>
      <c r="BL690" s="16" t="s">
        <v>215</v>
      </c>
      <c r="BM690" s="193" t="s">
        <v>1505</v>
      </c>
    </row>
    <row r="691" spans="1:65" s="13" customFormat="1" ht="11.25">
      <c r="B691" s="195"/>
      <c r="C691" s="196"/>
      <c r="D691" s="197" t="s">
        <v>145</v>
      </c>
      <c r="E691" s="198" t="s">
        <v>1</v>
      </c>
      <c r="F691" s="199" t="s">
        <v>766</v>
      </c>
      <c r="G691" s="196"/>
      <c r="H691" s="200">
        <v>24.78</v>
      </c>
      <c r="I691" s="201"/>
      <c r="J691" s="196"/>
      <c r="K691" s="196"/>
      <c r="L691" s="202"/>
      <c r="M691" s="203"/>
      <c r="N691" s="204"/>
      <c r="O691" s="204"/>
      <c r="P691" s="204"/>
      <c r="Q691" s="204"/>
      <c r="R691" s="204"/>
      <c r="S691" s="204"/>
      <c r="T691" s="205"/>
      <c r="AT691" s="206" t="s">
        <v>145</v>
      </c>
      <c r="AU691" s="206" t="s">
        <v>143</v>
      </c>
      <c r="AV691" s="13" t="s">
        <v>143</v>
      </c>
      <c r="AW691" s="13" t="s">
        <v>32</v>
      </c>
      <c r="AX691" s="13" t="s">
        <v>75</v>
      </c>
      <c r="AY691" s="206" t="s">
        <v>136</v>
      </c>
    </row>
    <row r="692" spans="1:65" s="13" customFormat="1" ht="11.25">
      <c r="B692" s="195"/>
      <c r="C692" s="196"/>
      <c r="D692" s="197" t="s">
        <v>145</v>
      </c>
      <c r="E692" s="198" t="s">
        <v>1</v>
      </c>
      <c r="F692" s="199" t="s">
        <v>767</v>
      </c>
      <c r="G692" s="196"/>
      <c r="H692" s="200">
        <v>5.49</v>
      </c>
      <c r="I692" s="201"/>
      <c r="J692" s="196"/>
      <c r="K692" s="196"/>
      <c r="L692" s="202"/>
      <c r="M692" s="203"/>
      <c r="N692" s="204"/>
      <c r="O692" s="204"/>
      <c r="P692" s="204"/>
      <c r="Q692" s="204"/>
      <c r="R692" s="204"/>
      <c r="S692" s="204"/>
      <c r="T692" s="205"/>
      <c r="AT692" s="206" t="s">
        <v>145</v>
      </c>
      <c r="AU692" s="206" t="s">
        <v>143</v>
      </c>
      <c r="AV692" s="13" t="s">
        <v>143</v>
      </c>
      <c r="AW692" s="13" t="s">
        <v>32</v>
      </c>
      <c r="AX692" s="13" t="s">
        <v>75</v>
      </c>
      <c r="AY692" s="206" t="s">
        <v>136</v>
      </c>
    </row>
    <row r="693" spans="1:65" s="13" customFormat="1" ht="11.25">
      <c r="B693" s="195"/>
      <c r="C693" s="196"/>
      <c r="D693" s="197" t="s">
        <v>145</v>
      </c>
      <c r="E693" s="198" t="s">
        <v>1</v>
      </c>
      <c r="F693" s="199" t="s">
        <v>768</v>
      </c>
      <c r="G693" s="196"/>
      <c r="H693" s="200">
        <v>2.52</v>
      </c>
      <c r="I693" s="201"/>
      <c r="J693" s="196"/>
      <c r="K693" s="196"/>
      <c r="L693" s="202"/>
      <c r="M693" s="203"/>
      <c r="N693" s="204"/>
      <c r="O693" s="204"/>
      <c r="P693" s="204"/>
      <c r="Q693" s="204"/>
      <c r="R693" s="204"/>
      <c r="S693" s="204"/>
      <c r="T693" s="205"/>
      <c r="AT693" s="206" t="s">
        <v>145</v>
      </c>
      <c r="AU693" s="206" t="s">
        <v>143</v>
      </c>
      <c r="AV693" s="13" t="s">
        <v>143</v>
      </c>
      <c r="AW693" s="13" t="s">
        <v>32</v>
      </c>
      <c r="AX693" s="13" t="s">
        <v>75</v>
      </c>
      <c r="AY693" s="206" t="s">
        <v>136</v>
      </c>
    </row>
    <row r="694" spans="1:65" s="14" customFormat="1" ht="11.25">
      <c r="B694" s="218"/>
      <c r="C694" s="219"/>
      <c r="D694" s="197" t="s">
        <v>145</v>
      </c>
      <c r="E694" s="220" t="s">
        <v>1</v>
      </c>
      <c r="F694" s="221" t="s">
        <v>243</v>
      </c>
      <c r="G694" s="219"/>
      <c r="H694" s="222">
        <v>32.790000000000006</v>
      </c>
      <c r="I694" s="223"/>
      <c r="J694" s="219"/>
      <c r="K694" s="219"/>
      <c r="L694" s="224"/>
      <c r="M694" s="225"/>
      <c r="N694" s="226"/>
      <c r="O694" s="226"/>
      <c r="P694" s="226"/>
      <c r="Q694" s="226"/>
      <c r="R694" s="226"/>
      <c r="S694" s="226"/>
      <c r="T694" s="227"/>
      <c r="AT694" s="228" t="s">
        <v>145</v>
      </c>
      <c r="AU694" s="228" t="s">
        <v>143</v>
      </c>
      <c r="AV694" s="14" t="s">
        <v>142</v>
      </c>
      <c r="AW694" s="14" t="s">
        <v>32</v>
      </c>
      <c r="AX694" s="14" t="s">
        <v>14</v>
      </c>
      <c r="AY694" s="228" t="s">
        <v>136</v>
      </c>
    </row>
    <row r="695" spans="1:65" s="2" customFormat="1" ht="37.9" customHeight="1">
      <c r="A695" s="33"/>
      <c r="B695" s="34"/>
      <c r="C695" s="181" t="s">
        <v>1506</v>
      </c>
      <c r="D695" s="181" t="s">
        <v>138</v>
      </c>
      <c r="E695" s="182" t="s">
        <v>1507</v>
      </c>
      <c r="F695" s="183" t="s">
        <v>1508</v>
      </c>
      <c r="G695" s="184" t="s">
        <v>141</v>
      </c>
      <c r="H695" s="185">
        <v>82.37</v>
      </c>
      <c r="I695" s="186"/>
      <c r="J695" s="187">
        <f>ROUND(I695*H695,2)</f>
        <v>0</v>
      </c>
      <c r="K695" s="188"/>
      <c r="L695" s="38"/>
      <c r="M695" s="189" t="s">
        <v>1</v>
      </c>
      <c r="N695" s="190" t="s">
        <v>41</v>
      </c>
      <c r="O695" s="70"/>
      <c r="P695" s="191">
        <f>O695*H695</f>
        <v>0</v>
      </c>
      <c r="Q695" s="191">
        <v>8.9999999999999993E-3</v>
      </c>
      <c r="R695" s="191">
        <f>Q695*H695</f>
        <v>0.74132999999999993</v>
      </c>
      <c r="S695" s="191">
        <v>0</v>
      </c>
      <c r="T695" s="192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193" t="s">
        <v>215</v>
      </c>
      <c r="AT695" s="193" t="s">
        <v>138</v>
      </c>
      <c r="AU695" s="193" t="s">
        <v>143</v>
      </c>
      <c r="AY695" s="16" t="s">
        <v>136</v>
      </c>
      <c r="BE695" s="194">
        <f>IF(N695="základní",J695,0)</f>
        <v>0</v>
      </c>
      <c r="BF695" s="194">
        <f>IF(N695="snížená",J695,0)</f>
        <v>0</v>
      </c>
      <c r="BG695" s="194">
        <f>IF(N695="zákl. přenesená",J695,0)</f>
        <v>0</v>
      </c>
      <c r="BH695" s="194">
        <f>IF(N695="sníž. přenesená",J695,0)</f>
        <v>0</v>
      </c>
      <c r="BI695" s="194">
        <f>IF(N695="nulová",J695,0)</f>
        <v>0</v>
      </c>
      <c r="BJ695" s="16" t="s">
        <v>143</v>
      </c>
      <c r="BK695" s="194">
        <f>ROUND(I695*H695,2)</f>
        <v>0</v>
      </c>
      <c r="BL695" s="16" t="s">
        <v>215</v>
      </c>
      <c r="BM695" s="193" t="s">
        <v>1509</v>
      </c>
    </row>
    <row r="696" spans="1:65" s="2" customFormat="1" ht="24.2" customHeight="1">
      <c r="A696" s="33"/>
      <c r="B696" s="34"/>
      <c r="C696" s="207" t="s">
        <v>1510</v>
      </c>
      <c r="D696" s="207" t="s">
        <v>179</v>
      </c>
      <c r="E696" s="208" t="s">
        <v>1511</v>
      </c>
      <c r="F696" s="209" t="s">
        <v>1512</v>
      </c>
      <c r="G696" s="210" t="s">
        <v>141</v>
      </c>
      <c r="H696" s="211">
        <v>94.725999999999999</v>
      </c>
      <c r="I696" s="212"/>
      <c r="J696" s="213">
        <f>ROUND(I696*H696,2)</f>
        <v>0</v>
      </c>
      <c r="K696" s="214"/>
      <c r="L696" s="215"/>
      <c r="M696" s="216" t="s">
        <v>1</v>
      </c>
      <c r="N696" s="217" t="s">
        <v>41</v>
      </c>
      <c r="O696" s="70"/>
      <c r="P696" s="191">
        <f>O696*H696</f>
        <v>0</v>
      </c>
      <c r="Q696" s="191">
        <v>0.02</v>
      </c>
      <c r="R696" s="191">
        <f>Q696*H696</f>
        <v>1.89452</v>
      </c>
      <c r="S696" s="191">
        <v>0</v>
      </c>
      <c r="T696" s="192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93" t="s">
        <v>301</v>
      </c>
      <c r="AT696" s="193" t="s">
        <v>179</v>
      </c>
      <c r="AU696" s="193" t="s">
        <v>143</v>
      </c>
      <c r="AY696" s="16" t="s">
        <v>136</v>
      </c>
      <c r="BE696" s="194">
        <f>IF(N696="základní",J696,0)</f>
        <v>0</v>
      </c>
      <c r="BF696" s="194">
        <f>IF(N696="snížená",J696,0)</f>
        <v>0</v>
      </c>
      <c r="BG696" s="194">
        <f>IF(N696="zákl. přenesená",J696,0)</f>
        <v>0</v>
      </c>
      <c r="BH696" s="194">
        <f>IF(N696="sníž. přenesená",J696,0)</f>
        <v>0</v>
      </c>
      <c r="BI696" s="194">
        <f>IF(N696="nulová",J696,0)</f>
        <v>0</v>
      </c>
      <c r="BJ696" s="16" t="s">
        <v>143</v>
      </c>
      <c r="BK696" s="194">
        <f>ROUND(I696*H696,2)</f>
        <v>0</v>
      </c>
      <c r="BL696" s="16" t="s">
        <v>215</v>
      </c>
      <c r="BM696" s="193" t="s">
        <v>1513</v>
      </c>
    </row>
    <row r="697" spans="1:65" s="13" customFormat="1" ht="11.25">
      <c r="B697" s="195"/>
      <c r="C697" s="196"/>
      <c r="D697" s="197" t="s">
        <v>145</v>
      </c>
      <c r="E697" s="196"/>
      <c r="F697" s="199" t="s">
        <v>1514</v>
      </c>
      <c r="G697" s="196"/>
      <c r="H697" s="200">
        <v>94.725999999999999</v>
      </c>
      <c r="I697" s="201"/>
      <c r="J697" s="196"/>
      <c r="K697" s="196"/>
      <c r="L697" s="202"/>
      <c r="M697" s="203"/>
      <c r="N697" s="204"/>
      <c r="O697" s="204"/>
      <c r="P697" s="204"/>
      <c r="Q697" s="204"/>
      <c r="R697" s="204"/>
      <c r="S697" s="204"/>
      <c r="T697" s="205"/>
      <c r="AT697" s="206" t="s">
        <v>145</v>
      </c>
      <c r="AU697" s="206" t="s">
        <v>143</v>
      </c>
      <c r="AV697" s="13" t="s">
        <v>143</v>
      </c>
      <c r="AW697" s="13" t="s">
        <v>4</v>
      </c>
      <c r="AX697" s="13" t="s">
        <v>14</v>
      </c>
      <c r="AY697" s="206" t="s">
        <v>136</v>
      </c>
    </row>
    <row r="698" spans="1:65" s="2" customFormat="1" ht="24.2" customHeight="1">
      <c r="A698" s="33"/>
      <c r="B698" s="34"/>
      <c r="C698" s="181" t="s">
        <v>1515</v>
      </c>
      <c r="D698" s="181" t="s">
        <v>138</v>
      </c>
      <c r="E698" s="182" t="s">
        <v>1516</v>
      </c>
      <c r="F698" s="183" t="s">
        <v>1517</v>
      </c>
      <c r="G698" s="184" t="s">
        <v>209</v>
      </c>
      <c r="H698" s="185">
        <v>3</v>
      </c>
      <c r="I698" s="186"/>
      <c r="J698" s="187">
        <f>ROUND(I698*H698,2)</f>
        <v>0</v>
      </c>
      <c r="K698" s="188"/>
      <c r="L698" s="38"/>
      <c r="M698" s="189" t="s">
        <v>1</v>
      </c>
      <c r="N698" s="190" t="s">
        <v>41</v>
      </c>
      <c r="O698" s="70"/>
      <c r="P698" s="191">
        <f>O698*H698</f>
        <v>0</v>
      </c>
      <c r="Q698" s="191">
        <v>2.0000000000000001E-4</v>
      </c>
      <c r="R698" s="191">
        <f>Q698*H698</f>
        <v>6.0000000000000006E-4</v>
      </c>
      <c r="S698" s="191">
        <v>0</v>
      </c>
      <c r="T698" s="192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193" t="s">
        <v>215</v>
      </c>
      <c r="AT698" s="193" t="s">
        <v>138</v>
      </c>
      <c r="AU698" s="193" t="s">
        <v>143</v>
      </c>
      <c r="AY698" s="16" t="s">
        <v>136</v>
      </c>
      <c r="BE698" s="194">
        <f>IF(N698="základní",J698,0)</f>
        <v>0</v>
      </c>
      <c r="BF698" s="194">
        <f>IF(N698="snížená",J698,0)</f>
        <v>0</v>
      </c>
      <c r="BG698" s="194">
        <f>IF(N698="zákl. přenesená",J698,0)</f>
        <v>0</v>
      </c>
      <c r="BH698" s="194">
        <f>IF(N698="sníž. přenesená",J698,0)</f>
        <v>0</v>
      </c>
      <c r="BI698" s="194">
        <f>IF(N698="nulová",J698,0)</f>
        <v>0</v>
      </c>
      <c r="BJ698" s="16" t="s">
        <v>143</v>
      </c>
      <c r="BK698" s="194">
        <f>ROUND(I698*H698,2)</f>
        <v>0</v>
      </c>
      <c r="BL698" s="16" t="s">
        <v>215</v>
      </c>
      <c r="BM698" s="193" t="s">
        <v>1518</v>
      </c>
    </row>
    <row r="699" spans="1:65" s="2" customFormat="1" ht="16.5" customHeight="1">
      <c r="A699" s="33"/>
      <c r="B699" s="34"/>
      <c r="C699" s="207" t="s">
        <v>1519</v>
      </c>
      <c r="D699" s="207" t="s">
        <v>179</v>
      </c>
      <c r="E699" s="208" t="s">
        <v>1520</v>
      </c>
      <c r="F699" s="209" t="s">
        <v>1521</v>
      </c>
      <c r="G699" s="210" t="s">
        <v>209</v>
      </c>
      <c r="H699" s="211">
        <v>3</v>
      </c>
      <c r="I699" s="212"/>
      <c r="J699" s="213">
        <f>ROUND(I699*H699,2)</f>
        <v>0</v>
      </c>
      <c r="K699" s="214"/>
      <c r="L699" s="215"/>
      <c r="M699" s="216" t="s">
        <v>1</v>
      </c>
      <c r="N699" s="217" t="s">
        <v>41</v>
      </c>
      <c r="O699" s="70"/>
      <c r="P699" s="191">
        <f>O699*H699</f>
        <v>0</v>
      </c>
      <c r="Q699" s="191">
        <v>4.4999999999999999E-4</v>
      </c>
      <c r="R699" s="191">
        <f>Q699*H699</f>
        <v>1.3500000000000001E-3</v>
      </c>
      <c r="S699" s="191">
        <v>0</v>
      </c>
      <c r="T699" s="192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93" t="s">
        <v>301</v>
      </c>
      <c r="AT699" s="193" t="s">
        <v>179</v>
      </c>
      <c r="AU699" s="193" t="s">
        <v>143</v>
      </c>
      <c r="AY699" s="16" t="s">
        <v>136</v>
      </c>
      <c r="BE699" s="194">
        <f>IF(N699="základní",J699,0)</f>
        <v>0</v>
      </c>
      <c r="BF699" s="194">
        <f>IF(N699="snížená",J699,0)</f>
        <v>0</v>
      </c>
      <c r="BG699" s="194">
        <f>IF(N699="zákl. přenesená",J699,0)</f>
        <v>0</v>
      </c>
      <c r="BH699" s="194">
        <f>IF(N699="sníž. přenesená",J699,0)</f>
        <v>0</v>
      </c>
      <c r="BI699" s="194">
        <f>IF(N699="nulová",J699,0)</f>
        <v>0</v>
      </c>
      <c r="BJ699" s="16" t="s">
        <v>143</v>
      </c>
      <c r="BK699" s="194">
        <f>ROUND(I699*H699,2)</f>
        <v>0</v>
      </c>
      <c r="BL699" s="16" t="s">
        <v>215</v>
      </c>
      <c r="BM699" s="193" t="s">
        <v>1522</v>
      </c>
    </row>
    <row r="700" spans="1:65" s="2" customFormat="1" ht="21.75" customHeight="1">
      <c r="A700" s="33"/>
      <c r="B700" s="34"/>
      <c r="C700" s="181" t="s">
        <v>1523</v>
      </c>
      <c r="D700" s="181" t="s">
        <v>138</v>
      </c>
      <c r="E700" s="182" t="s">
        <v>1524</v>
      </c>
      <c r="F700" s="183" t="s">
        <v>1525</v>
      </c>
      <c r="G700" s="184" t="s">
        <v>246</v>
      </c>
      <c r="H700" s="185">
        <v>37.700000000000003</v>
      </c>
      <c r="I700" s="186"/>
      <c r="J700" s="187">
        <f>ROUND(I700*H700,2)</f>
        <v>0</v>
      </c>
      <c r="K700" s="188"/>
      <c r="L700" s="38"/>
      <c r="M700" s="189" t="s">
        <v>1</v>
      </c>
      <c r="N700" s="190" t="s">
        <v>41</v>
      </c>
      <c r="O700" s="70"/>
      <c r="P700" s="191">
        <f>O700*H700</f>
        <v>0</v>
      </c>
      <c r="Q700" s="191">
        <v>5.0000000000000001E-4</v>
      </c>
      <c r="R700" s="191">
        <f>Q700*H700</f>
        <v>1.8850000000000002E-2</v>
      </c>
      <c r="S700" s="191">
        <v>0</v>
      </c>
      <c r="T700" s="192">
        <f>S700*H700</f>
        <v>0</v>
      </c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R700" s="193" t="s">
        <v>215</v>
      </c>
      <c r="AT700" s="193" t="s">
        <v>138</v>
      </c>
      <c r="AU700" s="193" t="s">
        <v>143</v>
      </c>
      <c r="AY700" s="16" t="s">
        <v>136</v>
      </c>
      <c r="BE700" s="194">
        <f>IF(N700="základní",J700,0)</f>
        <v>0</v>
      </c>
      <c r="BF700" s="194">
        <f>IF(N700="snížená",J700,0)</f>
        <v>0</v>
      </c>
      <c r="BG700" s="194">
        <f>IF(N700="zákl. přenesená",J700,0)</f>
        <v>0</v>
      </c>
      <c r="BH700" s="194">
        <f>IF(N700="sníž. přenesená",J700,0)</f>
        <v>0</v>
      </c>
      <c r="BI700" s="194">
        <f>IF(N700="nulová",J700,0)</f>
        <v>0</v>
      </c>
      <c r="BJ700" s="16" t="s">
        <v>143</v>
      </c>
      <c r="BK700" s="194">
        <f>ROUND(I700*H700,2)</f>
        <v>0</v>
      </c>
      <c r="BL700" s="16" t="s">
        <v>215</v>
      </c>
      <c r="BM700" s="193" t="s">
        <v>1526</v>
      </c>
    </row>
    <row r="701" spans="1:65" s="13" customFormat="1" ht="11.25">
      <c r="B701" s="195"/>
      <c r="C701" s="196"/>
      <c r="D701" s="197" t="s">
        <v>145</v>
      </c>
      <c r="E701" s="198" t="s">
        <v>1</v>
      </c>
      <c r="F701" s="199" t="s">
        <v>1403</v>
      </c>
      <c r="G701" s="196"/>
      <c r="H701" s="200">
        <v>29.7</v>
      </c>
      <c r="I701" s="201"/>
      <c r="J701" s="196"/>
      <c r="K701" s="196"/>
      <c r="L701" s="202"/>
      <c r="M701" s="203"/>
      <c r="N701" s="204"/>
      <c r="O701" s="204"/>
      <c r="P701" s="204"/>
      <c r="Q701" s="204"/>
      <c r="R701" s="204"/>
      <c r="S701" s="204"/>
      <c r="T701" s="205"/>
      <c r="AT701" s="206" t="s">
        <v>145</v>
      </c>
      <c r="AU701" s="206" t="s">
        <v>143</v>
      </c>
      <c r="AV701" s="13" t="s">
        <v>143</v>
      </c>
      <c r="AW701" s="13" t="s">
        <v>32</v>
      </c>
      <c r="AX701" s="13" t="s">
        <v>75</v>
      </c>
      <c r="AY701" s="206" t="s">
        <v>136</v>
      </c>
    </row>
    <row r="702" spans="1:65" s="13" customFormat="1" ht="11.25">
      <c r="B702" s="195"/>
      <c r="C702" s="196"/>
      <c r="D702" s="197" t="s">
        <v>145</v>
      </c>
      <c r="E702" s="198" t="s">
        <v>1</v>
      </c>
      <c r="F702" s="199" t="s">
        <v>1527</v>
      </c>
      <c r="G702" s="196"/>
      <c r="H702" s="200">
        <v>8</v>
      </c>
      <c r="I702" s="201"/>
      <c r="J702" s="196"/>
      <c r="K702" s="196"/>
      <c r="L702" s="202"/>
      <c r="M702" s="203"/>
      <c r="N702" s="204"/>
      <c r="O702" s="204"/>
      <c r="P702" s="204"/>
      <c r="Q702" s="204"/>
      <c r="R702" s="204"/>
      <c r="S702" s="204"/>
      <c r="T702" s="205"/>
      <c r="AT702" s="206" t="s">
        <v>145</v>
      </c>
      <c r="AU702" s="206" t="s">
        <v>143</v>
      </c>
      <c r="AV702" s="13" t="s">
        <v>143</v>
      </c>
      <c r="AW702" s="13" t="s">
        <v>32</v>
      </c>
      <c r="AX702" s="13" t="s">
        <v>75</v>
      </c>
      <c r="AY702" s="206" t="s">
        <v>136</v>
      </c>
    </row>
    <row r="703" spans="1:65" s="14" customFormat="1" ht="11.25">
      <c r="B703" s="218"/>
      <c r="C703" s="219"/>
      <c r="D703" s="197" t="s">
        <v>145</v>
      </c>
      <c r="E703" s="220" t="s">
        <v>1</v>
      </c>
      <c r="F703" s="221" t="s">
        <v>243</v>
      </c>
      <c r="G703" s="219"/>
      <c r="H703" s="222">
        <v>37.700000000000003</v>
      </c>
      <c r="I703" s="223"/>
      <c r="J703" s="219"/>
      <c r="K703" s="219"/>
      <c r="L703" s="224"/>
      <c r="M703" s="225"/>
      <c r="N703" s="226"/>
      <c r="O703" s="226"/>
      <c r="P703" s="226"/>
      <c r="Q703" s="226"/>
      <c r="R703" s="226"/>
      <c r="S703" s="226"/>
      <c r="T703" s="227"/>
      <c r="AT703" s="228" t="s">
        <v>145</v>
      </c>
      <c r="AU703" s="228" t="s">
        <v>143</v>
      </c>
      <c r="AV703" s="14" t="s">
        <v>142</v>
      </c>
      <c r="AW703" s="14" t="s">
        <v>32</v>
      </c>
      <c r="AX703" s="14" t="s">
        <v>14</v>
      </c>
      <c r="AY703" s="228" t="s">
        <v>136</v>
      </c>
    </row>
    <row r="704" spans="1:65" s="2" customFormat="1" ht="16.5" customHeight="1">
      <c r="A704" s="33"/>
      <c r="B704" s="34"/>
      <c r="C704" s="181" t="s">
        <v>1528</v>
      </c>
      <c r="D704" s="181" t="s">
        <v>138</v>
      </c>
      <c r="E704" s="182" t="s">
        <v>1529</v>
      </c>
      <c r="F704" s="183" t="s">
        <v>1530</v>
      </c>
      <c r="G704" s="184" t="s">
        <v>246</v>
      </c>
      <c r="H704" s="185">
        <v>42</v>
      </c>
      <c r="I704" s="186"/>
      <c r="J704" s="187">
        <f>ROUND(I704*H704,2)</f>
        <v>0</v>
      </c>
      <c r="K704" s="188"/>
      <c r="L704" s="38"/>
      <c r="M704" s="189" t="s">
        <v>1</v>
      </c>
      <c r="N704" s="190" t="s">
        <v>41</v>
      </c>
      <c r="O704" s="70"/>
      <c r="P704" s="191">
        <f>O704*H704</f>
        <v>0</v>
      </c>
      <c r="Q704" s="191">
        <v>3.0000000000000001E-5</v>
      </c>
      <c r="R704" s="191">
        <f>Q704*H704</f>
        <v>1.2600000000000001E-3</v>
      </c>
      <c r="S704" s="191">
        <v>0</v>
      </c>
      <c r="T704" s="192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193" t="s">
        <v>215</v>
      </c>
      <c r="AT704" s="193" t="s">
        <v>138</v>
      </c>
      <c r="AU704" s="193" t="s">
        <v>143</v>
      </c>
      <c r="AY704" s="16" t="s">
        <v>136</v>
      </c>
      <c r="BE704" s="194">
        <f>IF(N704="základní",J704,0)</f>
        <v>0</v>
      </c>
      <c r="BF704" s="194">
        <f>IF(N704="snížená",J704,0)</f>
        <v>0</v>
      </c>
      <c r="BG704" s="194">
        <f>IF(N704="zákl. přenesená",J704,0)</f>
        <v>0</v>
      </c>
      <c r="BH704" s="194">
        <f>IF(N704="sníž. přenesená",J704,0)</f>
        <v>0</v>
      </c>
      <c r="BI704" s="194">
        <f>IF(N704="nulová",J704,0)</f>
        <v>0</v>
      </c>
      <c r="BJ704" s="16" t="s">
        <v>143</v>
      </c>
      <c r="BK704" s="194">
        <f>ROUND(I704*H704,2)</f>
        <v>0</v>
      </c>
      <c r="BL704" s="16" t="s">
        <v>215</v>
      </c>
      <c r="BM704" s="193" t="s">
        <v>1531</v>
      </c>
    </row>
    <row r="705" spans="1:65" s="13" customFormat="1" ht="11.25">
      <c r="B705" s="195"/>
      <c r="C705" s="196"/>
      <c r="D705" s="197" t="s">
        <v>145</v>
      </c>
      <c r="E705" s="198" t="s">
        <v>1</v>
      </c>
      <c r="F705" s="199" t="s">
        <v>1532</v>
      </c>
      <c r="G705" s="196"/>
      <c r="H705" s="200">
        <v>42</v>
      </c>
      <c r="I705" s="201"/>
      <c r="J705" s="196"/>
      <c r="K705" s="196"/>
      <c r="L705" s="202"/>
      <c r="M705" s="203"/>
      <c r="N705" s="204"/>
      <c r="O705" s="204"/>
      <c r="P705" s="204"/>
      <c r="Q705" s="204"/>
      <c r="R705" s="204"/>
      <c r="S705" s="204"/>
      <c r="T705" s="205"/>
      <c r="AT705" s="206" t="s">
        <v>145</v>
      </c>
      <c r="AU705" s="206" t="s">
        <v>143</v>
      </c>
      <c r="AV705" s="13" t="s">
        <v>143</v>
      </c>
      <c r="AW705" s="13" t="s">
        <v>32</v>
      </c>
      <c r="AX705" s="13" t="s">
        <v>14</v>
      </c>
      <c r="AY705" s="206" t="s">
        <v>136</v>
      </c>
    </row>
    <row r="706" spans="1:65" s="2" customFormat="1" ht="16.5" customHeight="1">
      <c r="A706" s="33"/>
      <c r="B706" s="34"/>
      <c r="C706" s="181" t="s">
        <v>1533</v>
      </c>
      <c r="D706" s="181" t="s">
        <v>138</v>
      </c>
      <c r="E706" s="182" t="s">
        <v>1534</v>
      </c>
      <c r="F706" s="183" t="s">
        <v>1535</v>
      </c>
      <c r="G706" s="184" t="s">
        <v>209</v>
      </c>
      <c r="H706" s="185">
        <v>24</v>
      </c>
      <c r="I706" s="186"/>
      <c r="J706" s="187">
        <f>ROUND(I706*H706,2)</f>
        <v>0</v>
      </c>
      <c r="K706" s="188"/>
      <c r="L706" s="38"/>
      <c r="M706" s="189" t="s">
        <v>1</v>
      </c>
      <c r="N706" s="190" t="s">
        <v>41</v>
      </c>
      <c r="O706" s="70"/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93" t="s">
        <v>215</v>
      </c>
      <c r="AT706" s="193" t="s">
        <v>138</v>
      </c>
      <c r="AU706" s="193" t="s">
        <v>143</v>
      </c>
      <c r="AY706" s="16" t="s">
        <v>136</v>
      </c>
      <c r="BE706" s="194">
        <f>IF(N706="základní",J706,0)</f>
        <v>0</v>
      </c>
      <c r="BF706" s="194">
        <f>IF(N706="snížená",J706,0)</f>
        <v>0</v>
      </c>
      <c r="BG706" s="194">
        <f>IF(N706="zákl. přenesená",J706,0)</f>
        <v>0</v>
      </c>
      <c r="BH706" s="194">
        <f>IF(N706="sníž. přenesená",J706,0)</f>
        <v>0</v>
      </c>
      <c r="BI706" s="194">
        <f>IF(N706="nulová",J706,0)</f>
        <v>0</v>
      </c>
      <c r="BJ706" s="16" t="s">
        <v>143</v>
      </c>
      <c r="BK706" s="194">
        <f>ROUND(I706*H706,2)</f>
        <v>0</v>
      </c>
      <c r="BL706" s="16" t="s">
        <v>215</v>
      </c>
      <c r="BM706" s="193" t="s">
        <v>1536</v>
      </c>
    </row>
    <row r="707" spans="1:65" s="13" customFormat="1" ht="11.25">
      <c r="B707" s="195"/>
      <c r="C707" s="196"/>
      <c r="D707" s="197" t="s">
        <v>145</v>
      </c>
      <c r="E707" s="198" t="s">
        <v>1</v>
      </c>
      <c r="F707" s="199" t="s">
        <v>1537</v>
      </c>
      <c r="G707" s="196"/>
      <c r="H707" s="200">
        <v>24</v>
      </c>
      <c r="I707" s="201"/>
      <c r="J707" s="196"/>
      <c r="K707" s="196"/>
      <c r="L707" s="202"/>
      <c r="M707" s="203"/>
      <c r="N707" s="204"/>
      <c r="O707" s="204"/>
      <c r="P707" s="204"/>
      <c r="Q707" s="204"/>
      <c r="R707" s="204"/>
      <c r="S707" s="204"/>
      <c r="T707" s="205"/>
      <c r="AT707" s="206" t="s">
        <v>145</v>
      </c>
      <c r="AU707" s="206" t="s">
        <v>143</v>
      </c>
      <c r="AV707" s="13" t="s">
        <v>143</v>
      </c>
      <c r="AW707" s="13" t="s">
        <v>32</v>
      </c>
      <c r="AX707" s="13" t="s">
        <v>14</v>
      </c>
      <c r="AY707" s="206" t="s">
        <v>136</v>
      </c>
    </row>
    <row r="708" spans="1:65" s="2" customFormat="1" ht="21.75" customHeight="1">
      <c r="A708" s="33"/>
      <c r="B708" s="34"/>
      <c r="C708" s="181" t="s">
        <v>1538</v>
      </c>
      <c r="D708" s="181" t="s">
        <v>138</v>
      </c>
      <c r="E708" s="182" t="s">
        <v>1539</v>
      </c>
      <c r="F708" s="183" t="s">
        <v>1540</v>
      </c>
      <c r="G708" s="184" t="s">
        <v>209</v>
      </c>
      <c r="H708" s="185">
        <v>6</v>
      </c>
      <c r="I708" s="186"/>
      <c r="J708" s="187">
        <f>ROUND(I708*H708,2)</f>
        <v>0</v>
      </c>
      <c r="K708" s="188"/>
      <c r="L708" s="38"/>
      <c r="M708" s="189" t="s">
        <v>1</v>
      </c>
      <c r="N708" s="190" t="s">
        <v>41</v>
      </c>
      <c r="O708" s="70"/>
      <c r="P708" s="191">
        <f>O708*H708</f>
        <v>0</v>
      </c>
      <c r="Q708" s="191">
        <v>0</v>
      </c>
      <c r="R708" s="191">
        <f>Q708*H708</f>
        <v>0</v>
      </c>
      <c r="S708" s="191">
        <v>0</v>
      </c>
      <c r="T708" s="192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93" t="s">
        <v>215</v>
      </c>
      <c r="AT708" s="193" t="s">
        <v>138</v>
      </c>
      <c r="AU708" s="193" t="s">
        <v>143</v>
      </c>
      <c r="AY708" s="16" t="s">
        <v>136</v>
      </c>
      <c r="BE708" s="194">
        <f>IF(N708="základní",J708,0)</f>
        <v>0</v>
      </c>
      <c r="BF708" s="194">
        <f>IF(N708="snížená",J708,0)</f>
        <v>0</v>
      </c>
      <c r="BG708" s="194">
        <f>IF(N708="zákl. přenesená",J708,0)</f>
        <v>0</v>
      </c>
      <c r="BH708" s="194">
        <f>IF(N708="sníž. přenesená",J708,0)</f>
        <v>0</v>
      </c>
      <c r="BI708" s="194">
        <f>IF(N708="nulová",J708,0)</f>
        <v>0</v>
      </c>
      <c r="BJ708" s="16" t="s">
        <v>143</v>
      </c>
      <c r="BK708" s="194">
        <f>ROUND(I708*H708,2)</f>
        <v>0</v>
      </c>
      <c r="BL708" s="16" t="s">
        <v>215</v>
      </c>
      <c r="BM708" s="193" t="s">
        <v>1541</v>
      </c>
    </row>
    <row r="709" spans="1:65" s="13" customFormat="1" ht="11.25">
      <c r="B709" s="195"/>
      <c r="C709" s="196"/>
      <c r="D709" s="197" t="s">
        <v>145</v>
      </c>
      <c r="E709" s="198" t="s">
        <v>1</v>
      </c>
      <c r="F709" s="199" t="s">
        <v>1542</v>
      </c>
      <c r="G709" s="196"/>
      <c r="H709" s="200">
        <v>6</v>
      </c>
      <c r="I709" s="201"/>
      <c r="J709" s="196"/>
      <c r="K709" s="196"/>
      <c r="L709" s="202"/>
      <c r="M709" s="203"/>
      <c r="N709" s="204"/>
      <c r="O709" s="204"/>
      <c r="P709" s="204"/>
      <c r="Q709" s="204"/>
      <c r="R709" s="204"/>
      <c r="S709" s="204"/>
      <c r="T709" s="205"/>
      <c r="AT709" s="206" t="s">
        <v>145</v>
      </c>
      <c r="AU709" s="206" t="s">
        <v>143</v>
      </c>
      <c r="AV709" s="13" t="s">
        <v>143</v>
      </c>
      <c r="AW709" s="13" t="s">
        <v>32</v>
      </c>
      <c r="AX709" s="13" t="s">
        <v>14</v>
      </c>
      <c r="AY709" s="206" t="s">
        <v>136</v>
      </c>
    </row>
    <row r="710" spans="1:65" s="2" customFormat="1" ht="16.5" customHeight="1">
      <c r="A710" s="33"/>
      <c r="B710" s="34"/>
      <c r="C710" s="181" t="s">
        <v>1543</v>
      </c>
      <c r="D710" s="181" t="s">
        <v>138</v>
      </c>
      <c r="E710" s="182" t="s">
        <v>1544</v>
      </c>
      <c r="F710" s="183" t="s">
        <v>1545</v>
      </c>
      <c r="G710" s="184" t="s">
        <v>209</v>
      </c>
      <c r="H710" s="185">
        <v>3</v>
      </c>
      <c r="I710" s="186"/>
      <c r="J710" s="187">
        <f>ROUND(I710*H710,2)</f>
        <v>0</v>
      </c>
      <c r="K710" s="188"/>
      <c r="L710" s="38"/>
      <c r="M710" s="189" t="s">
        <v>1</v>
      </c>
      <c r="N710" s="190" t="s">
        <v>41</v>
      </c>
      <c r="O710" s="70"/>
      <c r="P710" s="191">
        <f>O710*H710</f>
        <v>0</v>
      </c>
      <c r="Q710" s="191">
        <v>0</v>
      </c>
      <c r="R710" s="191">
        <f>Q710*H710</f>
        <v>0</v>
      </c>
      <c r="S710" s="191">
        <v>0</v>
      </c>
      <c r="T710" s="192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193" t="s">
        <v>215</v>
      </c>
      <c r="AT710" s="193" t="s">
        <v>138</v>
      </c>
      <c r="AU710" s="193" t="s">
        <v>143</v>
      </c>
      <c r="AY710" s="16" t="s">
        <v>136</v>
      </c>
      <c r="BE710" s="194">
        <f>IF(N710="základní",J710,0)</f>
        <v>0</v>
      </c>
      <c r="BF710" s="194">
        <f>IF(N710="snížená",J710,0)</f>
        <v>0</v>
      </c>
      <c r="BG710" s="194">
        <f>IF(N710="zákl. přenesená",J710,0)</f>
        <v>0</v>
      </c>
      <c r="BH710" s="194">
        <f>IF(N710="sníž. přenesená",J710,0)</f>
        <v>0</v>
      </c>
      <c r="BI710" s="194">
        <f>IF(N710="nulová",J710,0)</f>
        <v>0</v>
      </c>
      <c r="BJ710" s="16" t="s">
        <v>143</v>
      </c>
      <c r="BK710" s="194">
        <f>ROUND(I710*H710,2)</f>
        <v>0</v>
      </c>
      <c r="BL710" s="16" t="s">
        <v>215</v>
      </c>
      <c r="BM710" s="193" t="s">
        <v>1546</v>
      </c>
    </row>
    <row r="711" spans="1:65" s="2" customFormat="1" ht="24.2" customHeight="1">
      <c r="A711" s="33"/>
      <c r="B711" s="34"/>
      <c r="C711" s="181" t="s">
        <v>1547</v>
      </c>
      <c r="D711" s="181" t="s">
        <v>138</v>
      </c>
      <c r="E711" s="182" t="s">
        <v>1548</v>
      </c>
      <c r="F711" s="183" t="s">
        <v>1549</v>
      </c>
      <c r="G711" s="184" t="s">
        <v>141</v>
      </c>
      <c r="H711" s="185">
        <v>82.37</v>
      </c>
      <c r="I711" s="186"/>
      <c r="J711" s="187">
        <f>ROUND(I711*H711,2)</f>
        <v>0</v>
      </c>
      <c r="K711" s="188"/>
      <c r="L711" s="38"/>
      <c r="M711" s="189" t="s">
        <v>1</v>
      </c>
      <c r="N711" s="190" t="s">
        <v>41</v>
      </c>
      <c r="O711" s="70"/>
      <c r="P711" s="191">
        <f>O711*H711</f>
        <v>0</v>
      </c>
      <c r="Q711" s="191">
        <v>5.0000000000000002E-5</v>
      </c>
      <c r="R711" s="191">
        <f>Q711*H711</f>
        <v>4.1185000000000006E-3</v>
      </c>
      <c r="S711" s="191">
        <v>0</v>
      </c>
      <c r="T711" s="192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93" t="s">
        <v>215</v>
      </c>
      <c r="AT711" s="193" t="s">
        <v>138</v>
      </c>
      <c r="AU711" s="193" t="s">
        <v>143</v>
      </c>
      <c r="AY711" s="16" t="s">
        <v>136</v>
      </c>
      <c r="BE711" s="194">
        <f>IF(N711="základní",J711,0)</f>
        <v>0</v>
      </c>
      <c r="BF711" s="194">
        <f>IF(N711="snížená",J711,0)</f>
        <v>0</v>
      </c>
      <c r="BG711" s="194">
        <f>IF(N711="zákl. přenesená",J711,0)</f>
        <v>0</v>
      </c>
      <c r="BH711" s="194">
        <f>IF(N711="sníž. přenesená",J711,0)</f>
        <v>0</v>
      </c>
      <c r="BI711" s="194">
        <f>IF(N711="nulová",J711,0)</f>
        <v>0</v>
      </c>
      <c r="BJ711" s="16" t="s">
        <v>143</v>
      </c>
      <c r="BK711" s="194">
        <f>ROUND(I711*H711,2)</f>
        <v>0</v>
      </c>
      <c r="BL711" s="16" t="s">
        <v>215</v>
      </c>
      <c r="BM711" s="193" t="s">
        <v>1550</v>
      </c>
    </row>
    <row r="712" spans="1:65" s="2" customFormat="1" ht="24.2" customHeight="1">
      <c r="A712" s="33"/>
      <c r="B712" s="34"/>
      <c r="C712" s="181" t="s">
        <v>1551</v>
      </c>
      <c r="D712" s="181" t="s">
        <v>138</v>
      </c>
      <c r="E712" s="182" t="s">
        <v>1552</v>
      </c>
      <c r="F712" s="183" t="s">
        <v>1553</v>
      </c>
      <c r="G712" s="184" t="s">
        <v>246</v>
      </c>
      <c r="H712" s="185">
        <v>5.4</v>
      </c>
      <c r="I712" s="186"/>
      <c r="J712" s="187">
        <f>ROUND(I712*H712,2)</f>
        <v>0</v>
      </c>
      <c r="K712" s="188"/>
      <c r="L712" s="38"/>
      <c r="M712" s="189" t="s">
        <v>1</v>
      </c>
      <c r="N712" s="190" t="s">
        <v>41</v>
      </c>
      <c r="O712" s="70"/>
      <c r="P712" s="191">
        <f>O712*H712</f>
        <v>0</v>
      </c>
      <c r="Q712" s="191">
        <v>9.5E-4</v>
      </c>
      <c r="R712" s="191">
        <f>Q712*H712</f>
        <v>5.13E-3</v>
      </c>
      <c r="S712" s="191">
        <v>0</v>
      </c>
      <c r="T712" s="192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193" t="s">
        <v>215</v>
      </c>
      <c r="AT712" s="193" t="s">
        <v>138</v>
      </c>
      <c r="AU712" s="193" t="s">
        <v>143</v>
      </c>
      <c r="AY712" s="16" t="s">
        <v>136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16" t="s">
        <v>143</v>
      </c>
      <c r="BK712" s="194">
        <f>ROUND(I712*H712,2)</f>
        <v>0</v>
      </c>
      <c r="BL712" s="16" t="s">
        <v>215</v>
      </c>
      <c r="BM712" s="193" t="s">
        <v>1554</v>
      </c>
    </row>
    <row r="713" spans="1:65" s="13" customFormat="1" ht="11.25">
      <c r="B713" s="195"/>
      <c r="C713" s="196"/>
      <c r="D713" s="197" t="s">
        <v>145</v>
      </c>
      <c r="E713" s="198" t="s">
        <v>1</v>
      </c>
      <c r="F713" s="199" t="s">
        <v>1555</v>
      </c>
      <c r="G713" s="196"/>
      <c r="H713" s="200">
        <v>5.4</v>
      </c>
      <c r="I713" s="201"/>
      <c r="J713" s="196"/>
      <c r="K713" s="196"/>
      <c r="L713" s="202"/>
      <c r="M713" s="203"/>
      <c r="N713" s="204"/>
      <c r="O713" s="204"/>
      <c r="P713" s="204"/>
      <c r="Q713" s="204"/>
      <c r="R713" s="204"/>
      <c r="S713" s="204"/>
      <c r="T713" s="205"/>
      <c r="AT713" s="206" t="s">
        <v>145</v>
      </c>
      <c r="AU713" s="206" t="s">
        <v>143</v>
      </c>
      <c r="AV713" s="13" t="s">
        <v>143</v>
      </c>
      <c r="AW713" s="13" t="s">
        <v>32</v>
      </c>
      <c r="AX713" s="13" t="s">
        <v>14</v>
      </c>
      <c r="AY713" s="206" t="s">
        <v>136</v>
      </c>
    </row>
    <row r="714" spans="1:65" s="2" customFormat="1" ht="33" customHeight="1">
      <c r="A714" s="33"/>
      <c r="B714" s="34"/>
      <c r="C714" s="181" t="s">
        <v>1556</v>
      </c>
      <c r="D714" s="181" t="s">
        <v>138</v>
      </c>
      <c r="E714" s="182" t="s">
        <v>1557</v>
      </c>
      <c r="F714" s="183" t="s">
        <v>1558</v>
      </c>
      <c r="G714" s="184" t="s">
        <v>246</v>
      </c>
      <c r="H714" s="185">
        <v>2.7</v>
      </c>
      <c r="I714" s="186"/>
      <c r="J714" s="187">
        <f>ROUND(I714*H714,2)</f>
        <v>0</v>
      </c>
      <c r="K714" s="188"/>
      <c r="L714" s="38"/>
      <c r="M714" s="189" t="s">
        <v>1</v>
      </c>
      <c r="N714" s="190" t="s">
        <v>41</v>
      </c>
      <c r="O714" s="70"/>
      <c r="P714" s="191">
        <f>O714*H714</f>
        <v>0</v>
      </c>
      <c r="Q714" s="191">
        <v>9.7999999999999997E-4</v>
      </c>
      <c r="R714" s="191">
        <f>Q714*H714</f>
        <v>2.6459999999999999E-3</v>
      </c>
      <c r="S714" s="191">
        <v>0</v>
      </c>
      <c r="T714" s="192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93" t="s">
        <v>215</v>
      </c>
      <c r="AT714" s="193" t="s">
        <v>138</v>
      </c>
      <c r="AU714" s="193" t="s">
        <v>143</v>
      </c>
      <c r="AY714" s="16" t="s">
        <v>136</v>
      </c>
      <c r="BE714" s="194">
        <f>IF(N714="základní",J714,0)</f>
        <v>0</v>
      </c>
      <c r="BF714" s="194">
        <f>IF(N714="snížená",J714,0)</f>
        <v>0</v>
      </c>
      <c r="BG714" s="194">
        <f>IF(N714="zákl. přenesená",J714,0)</f>
        <v>0</v>
      </c>
      <c r="BH714" s="194">
        <f>IF(N714="sníž. přenesená",J714,0)</f>
        <v>0</v>
      </c>
      <c r="BI714" s="194">
        <f>IF(N714="nulová",J714,0)</f>
        <v>0</v>
      </c>
      <c r="BJ714" s="16" t="s">
        <v>143</v>
      </c>
      <c r="BK714" s="194">
        <f>ROUND(I714*H714,2)</f>
        <v>0</v>
      </c>
      <c r="BL714" s="16" t="s">
        <v>215</v>
      </c>
      <c r="BM714" s="193" t="s">
        <v>1559</v>
      </c>
    </row>
    <row r="715" spans="1:65" s="13" customFormat="1" ht="11.25">
      <c r="B715" s="195"/>
      <c r="C715" s="196"/>
      <c r="D715" s="197" t="s">
        <v>145</v>
      </c>
      <c r="E715" s="198" t="s">
        <v>1</v>
      </c>
      <c r="F715" s="199" t="s">
        <v>1560</v>
      </c>
      <c r="G715" s="196"/>
      <c r="H715" s="200">
        <v>2.7</v>
      </c>
      <c r="I715" s="201"/>
      <c r="J715" s="196"/>
      <c r="K715" s="196"/>
      <c r="L715" s="202"/>
      <c r="M715" s="203"/>
      <c r="N715" s="204"/>
      <c r="O715" s="204"/>
      <c r="P715" s="204"/>
      <c r="Q715" s="204"/>
      <c r="R715" s="204"/>
      <c r="S715" s="204"/>
      <c r="T715" s="205"/>
      <c r="AT715" s="206" t="s">
        <v>145</v>
      </c>
      <c r="AU715" s="206" t="s">
        <v>143</v>
      </c>
      <c r="AV715" s="13" t="s">
        <v>143</v>
      </c>
      <c r="AW715" s="13" t="s">
        <v>32</v>
      </c>
      <c r="AX715" s="13" t="s">
        <v>14</v>
      </c>
      <c r="AY715" s="206" t="s">
        <v>136</v>
      </c>
    </row>
    <row r="716" spans="1:65" s="2" customFormat="1" ht="24.2" customHeight="1">
      <c r="A716" s="33"/>
      <c r="B716" s="34"/>
      <c r="C716" s="181" t="s">
        <v>1561</v>
      </c>
      <c r="D716" s="181" t="s">
        <v>138</v>
      </c>
      <c r="E716" s="182" t="s">
        <v>1562</v>
      </c>
      <c r="F716" s="183" t="s">
        <v>1563</v>
      </c>
      <c r="G716" s="184" t="s">
        <v>841</v>
      </c>
      <c r="H716" s="229"/>
      <c r="I716" s="186"/>
      <c r="J716" s="187">
        <f>ROUND(I716*H716,2)</f>
        <v>0</v>
      </c>
      <c r="K716" s="188"/>
      <c r="L716" s="38"/>
      <c r="M716" s="189" t="s">
        <v>1</v>
      </c>
      <c r="N716" s="190" t="s">
        <v>41</v>
      </c>
      <c r="O716" s="70"/>
      <c r="P716" s="191">
        <f>O716*H716</f>
        <v>0</v>
      </c>
      <c r="Q716" s="191">
        <v>0</v>
      </c>
      <c r="R716" s="191">
        <f>Q716*H716</f>
        <v>0</v>
      </c>
      <c r="S716" s="191">
        <v>0</v>
      </c>
      <c r="T716" s="192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193" t="s">
        <v>215</v>
      </c>
      <c r="AT716" s="193" t="s">
        <v>138</v>
      </c>
      <c r="AU716" s="193" t="s">
        <v>143</v>
      </c>
      <c r="AY716" s="16" t="s">
        <v>136</v>
      </c>
      <c r="BE716" s="194">
        <f>IF(N716="základní",J716,0)</f>
        <v>0</v>
      </c>
      <c r="BF716" s="194">
        <f>IF(N716="snížená",J716,0)</f>
        <v>0</v>
      </c>
      <c r="BG716" s="194">
        <f>IF(N716="zákl. přenesená",J716,0)</f>
        <v>0</v>
      </c>
      <c r="BH716" s="194">
        <f>IF(N716="sníž. přenesená",J716,0)</f>
        <v>0</v>
      </c>
      <c r="BI716" s="194">
        <f>IF(N716="nulová",J716,0)</f>
        <v>0</v>
      </c>
      <c r="BJ716" s="16" t="s">
        <v>143</v>
      </c>
      <c r="BK716" s="194">
        <f>ROUND(I716*H716,2)</f>
        <v>0</v>
      </c>
      <c r="BL716" s="16" t="s">
        <v>215</v>
      </c>
      <c r="BM716" s="193" t="s">
        <v>1564</v>
      </c>
    </row>
    <row r="717" spans="1:65" s="12" customFormat="1" ht="22.9" customHeight="1">
      <c r="B717" s="165"/>
      <c r="C717" s="166"/>
      <c r="D717" s="167" t="s">
        <v>74</v>
      </c>
      <c r="E717" s="179" t="s">
        <v>1565</v>
      </c>
      <c r="F717" s="179" t="s">
        <v>1566</v>
      </c>
      <c r="G717" s="166"/>
      <c r="H717" s="166"/>
      <c r="I717" s="169"/>
      <c r="J717" s="180">
        <f>BK717</f>
        <v>0</v>
      </c>
      <c r="K717" s="166"/>
      <c r="L717" s="171"/>
      <c r="M717" s="172"/>
      <c r="N717" s="173"/>
      <c r="O717" s="173"/>
      <c r="P717" s="174">
        <f>SUM(P718:P738)</f>
        <v>0</v>
      </c>
      <c r="Q717" s="173"/>
      <c r="R717" s="174">
        <f>SUM(R718:R738)</f>
        <v>0.120116</v>
      </c>
      <c r="S717" s="173"/>
      <c r="T717" s="175">
        <f>SUM(T718:T738)</f>
        <v>0</v>
      </c>
      <c r="AR717" s="176" t="s">
        <v>143</v>
      </c>
      <c r="AT717" s="177" t="s">
        <v>74</v>
      </c>
      <c r="AU717" s="177" t="s">
        <v>14</v>
      </c>
      <c r="AY717" s="176" t="s">
        <v>136</v>
      </c>
      <c r="BK717" s="178">
        <f>SUM(BK718:BK738)</f>
        <v>0</v>
      </c>
    </row>
    <row r="718" spans="1:65" s="2" customFormat="1" ht="16.5" customHeight="1">
      <c r="A718" s="33"/>
      <c r="B718" s="34"/>
      <c r="C718" s="181" t="s">
        <v>1567</v>
      </c>
      <c r="D718" s="181" t="s">
        <v>138</v>
      </c>
      <c r="E718" s="182" t="s">
        <v>1568</v>
      </c>
      <c r="F718" s="183" t="s">
        <v>1569</v>
      </c>
      <c r="G718" s="184" t="s">
        <v>209</v>
      </c>
      <c r="H718" s="185">
        <v>12</v>
      </c>
      <c r="I718" s="186"/>
      <c r="J718" s="187">
        <f>ROUND(I718*H718,2)</f>
        <v>0</v>
      </c>
      <c r="K718" s="188"/>
      <c r="L718" s="38"/>
      <c r="M718" s="189" t="s">
        <v>1</v>
      </c>
      <c r="N718" s="190" t="s">
        <v>41</v>
      </c>
      <c r="O718" s="70"/>
      <c r="P718" s="191">
        <f>O718*H718</f>
        <v>0</v>
      </c>
      <c r="Q718" s="191">
        <v>0</v>
      </c>
      <c r="R718" s="191">
        <f>Q718*H718</f>
        <v>0</v>
      </c>
      <c r="S718" s="191">
        <v>0</v>
      </c>
      <c r="T718" s="192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93" t="s">
        <v>215</v>
      </c>
      <c r="AT718" s="193" t="s">
        <v>138</v>
      </c>
      <c r="AU718" s="193" t="s">
        <v>143</v>
      </c>
      <c r="AY718" s="16" t="s">
        <v>136</v>
      </c>
      <c r="BE718" s="194">
        <f>IF(N718="základní",J718,0)</f>
        <v>0</v>
      </c>
      <c r="BF718" s="194">
        <f>IF(N718="snížená",J718,0)</f>
        <v>0</v>
      </c>
      <c r="BG718" s="194">
        <f>IF(N718="zákl. přenesená",J718,0)</f>
        <v>0</v>
      </c>
      <c r="BH718" s="194">
        <f>IF(N718="sníž. přenesená",J718,0)</f>
        <v>0</v>
      </c>
      <c r="BI718" s="194">
        <f>IF(N718="nulová",J718,0)</f>
        <v>0</v>
      </c>
      <c r="BJ718" s="16" t="s">
        <v>143</v>
      </c>
      <c r="BK718" s="194">
        <f>ROUND(I718*H718,2)</f>
        <v>0</v>
      </c>
      <c r="BL718" s="16" t="s">
        <v>215</v>
      </c>
      <c r="BM718" s="193" t="s">
        <v>1570</v>
      </c>
    </row>
    <row r="719" spans="1:65" s="2" customFormat="1" ht="16.5" customHeight="1">
      <c r="A719" s="33"/>
      <c r="B719" s="34"/>
      <c r="C719" s="181" t="s">
        <v>1571</v>
      </c>
      <c r="D719" s="181" t="s">
        <v>138</v>
      </c>
      <c r="E719" s="182" t="s">
        <v>1572</v>
      </c>
      <c r="F719" s="183" t="s">
        <v>1573</v>
      </c>
      <c r="G719" s="184" t="s">
        <v>209</v>
      </c>
      <c r="H719" s="185">
        <v>3</v>
      </c>
      <c r="I719" s="186"/>
      <c r="J719" s="187">
        <f>ROUND(I719*H719,2)</f>
        <v>0</v>
      </c>
      <c r="K719" s="188"/>
      <c r="L719" s="38"/>
      <c r="M719" s="189" t="s">
        <v>1</v>
      </c>
      <c r="N719" s="190" t="s">
        <v>41</v>
      </c>
      <c r="O719" s="70"/>
      <c r="P719" s="191">
        <f>O719*H719</f>
        <v>0</v>
      </c>
      <c r="Q719" s="191">
        <v>0</v>
      </c>
      <c r="R719" s="191">
        <f>Q719*H719</f>
        <v>0</v>
      </c>
      <c r="S719" s="191">
        <v>0</v>
      </c>
      <c r="T719" s="192">
        <f>S719*H719</f>
        <v>0</v>
      </c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R719" s="193" t="s">
        <v>215</v>
      </c>
      <c r="AT719" s="193" t="s">
        <v>138</v>
      </c>
      <c r="AU719" s="193" t="s">
        <v>143</v>
      </c>
      <c r="AY719" s="16" t="s">
        <v>136</v>
      </c>
      <c r="BE719" s="194">
        <f>IF(N719="základní",J719,0)</f>
        <v>0</v>
      </c>
      <c r="BF719" s="194">
        <f>IF(N719="snížená",J719,0)</f>
        <v>0</v>
      </c>
      <c r="BG719" s="194">
        <f>IF(N719="zákl. přenesená",J719,0)</f>
        <v>0</v>
      </c>
      <c r="BH719" s="194">
        <f>IF(N719="sníž. přenesená",J719,0)</f>
        <v>0</v>
      </c>
      <c r="BI719" s="194">
        <f>IF(N719="nulová",J719,0)</f>
        <v>0</v>
      </c>
      <c r="BJ719" s="16" t="s">
        <v>143</v>
      </c>
      <c r="BK719" s="194">
        <f>ROUND(I719*H719,2)</f>
        <v>0</v>
      </c>
      <c r="BL719" s="16" t="s">
        <v>215</v>
      </c>
      <c r="BM719" s="193" t="s">
        <v>1574</v>
      </c>
    </row>
    <row r="720" spans="1:65" s="2" customFormat="1" ht="16.5" customHeight="1">
      <c r="A720" s="33"/>
      <c r="B720" s="34"/>
      <c r="C720" s="181" t="s">
        <v>1575</v>
      </c>
      <c r="D720" s="181" t="s">
        <v>138</v>
      </c>
      <c r="E720" s="182" t="s">
        <v>1576</v>
      </c>
      <c r="F720" s="183" t="s">
        <v>1577</v>
      </c>
      <c r="G720" s="184" t="s">
        <v>141</v>
      </c>
      <c r="H720" s="185">
        <v>0.52</v>
      </c>
      <c r="I720" s="186"/>
      <c r="J720" s="187">
        <f>ROUND(I720*H720,2)</f>
        <v>0</v>
      </c>
      <c r="K720" s="188"/>
      <c r="L720" s="38"/>
      <c r="M720" s="189" t="s">
        <v>1</v>
      </c>
      <c r="N720" s="190" t="s">
        <v>41</v>
      </c>
      <c r="O720" s="70"/>
      <c r="P720" s="191">
        <f>O720*H720</f>
        <v>0</v>
      </c>
      <c r="Q720" s="191">
        <v>6.9999999999999994E-5</v>
      </c>
      <c r="R720" s="191">
        <f>Q720*H720</f>
        <v>3.6399999999999997E-5</v>
      </c>
      <c r="S720" s="191">
        <v>0</v>
      </c>
      <c r="T720" s="192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93" t="s">
        <v>215</v>
      </c>
      <c r="AT720" s="193" t="s">
        <v>138</v>
      </c>
      <c r="AU720" s="193" t="s">
        <v>143</v>
      </c>
      <c r="AY720" s="16" t="s">
        <v>136</v>
      </c>
      <c r="BE720" s="194">
        <f>IF(N720="základní",J720,0)</f>
        <v>0</v>
      </c>
      <c r="BF720" s="194">
        <f>IF(N720="snížená",J720,0)</f>
        <v>0</v>
      </c>
      <c r="BG720" s="194">
        <f>IF(N720="zákl. přenesená",J720,0)</f>
        <v>0</v>
      </c>
      <c r="BH720" s="194">
        <f>IF(N720="sníž. přenesená",J720,0)</f>
        <v>0</v>
      </c>
      <c r="BI720" s="194">
        <f>IF(N720="nulová",J720,0)</f>
        <v>0</v>
      </c>
      <c r="BJ720" s="16" t="s">
        <v>143</v>
      </c>
      <c r="BK720" s="194">
        <f>ROUND(I720*H720,2)</f>
        <v>0</v>
      </c>
      <c r="BL720" s="16" t="s">
        <v>215</v>
      </c>
      <c r="BM720" s="193" t="s">
        <v>1578</v>
      </c>
    </row>
    <row r="721" spans="1:65" s="2" customFormat="1" ht="24.2" customHeight="1">
      <c r="A721" s="33"/>
      <c r="B721" s="34"/>
      <c r="C721" s="181" t="s">
        <v>1579</v>
      </c>
      <c r="D721" s="181" t="s">
        <v>138</v>
      </c>
      <c r="E721" s="182" t="s">
        <v>1580</v>
      </c>
      <c r="F721" s="183" t="s">
        <v>1581</v>
      </c>
      <c r="G721" s="184" t="s">
        <v>141</v>
      </c>
      <c r="H721" s="185">
        <v>0.52</v>
      </c>
      <c r="I721" s="186"/>
      <c r="J721" s="187">
        <f>ROUND(I721*H721,2)</f>
        <v>0</v>
      </c>
      <c r="K721" s="188"/>
      <c r="L721" s="38"/>
      <c r="M721" s="189" t="s">
        <v>1</v>
      </c>
      <c r="N721" s="190" t="s">
        <v>41</v>
      </c>
      <c r="O721" s="70"/>
      <c r="P721" s="191">
        <f>O721*H721</f>
        <v>0</v>
      </c>
      <c r="Q721" s="191">
        <v>6.9999999999999994E-5</v>
      </c>
      <c r="R721" s="191">
        <f>Q721*H721</f>
        <v>3.6399999999999997E-5</v>
      </c>
      <c r="S721" s="191">
        <v>0</v>
      </c>
      <c r="T721" s="192">
        <f>S721*H721</f>
        <v>0</v>
      </c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R721" s="193" t="s">
        <v>215</v>
      </c>
      <c r="AT721" s="193" t="s">
        <v>138</v>
      </c>
      <c r="AU721" s="193" t="s">
        <v>143</v>
      </c>
      <c r="AY721" s="16" t="s">
        <v>136</v>
      </c>
      <c r="BE721" s="194">
        <f>IF(N721="základní",J721,0)</f>
        <v>0</v>
      </c>
      <c r="BF721" s="194">
        <f>IF(N721="snížená",J721,0)</f>
        <v>0</v>
      </c>
      <c r="BG721" s="194">
        <f>IF(N721="zákl. přenesená",J721,0)</f>
        <v>0</v>
      </c>
      <c r="BH721" s="194">
        <f>IF(N721="sníž. přenesená",J721,0)</f>
        <v>0</v>
      </c>
      <c r="BI721" s="194">
        <f>IF(N721="nulová",J721,0)</f>
        <v>0</v>
      </c>
      <c r="BJ721" s="16" t="s">
        <v>143</v>
      </c>
      <c r="BK721" s="194">
        <f>ROUND(I721*H721,2)</f>
        <v>0</v>
      </c>
      <c r="BL721" s="16" t="s">
        <v>215</v>
      </c>
      <c r="BM721" s="193" t="s">
        <v>1582</v>
      </c>
    </row>
    <row r="722" spans="1:65" s="2" customFormat="1" ht="16.5" customHeight="1">
      <c r="A722" s="33"/>
      <c r="B722" s="34"/>
      <c r="C722" s="181" t="s">
        <v>1583</v>
      </c>
      <c r="D722" s="181" t="s">
        <v>138</v>
      </c>
      <c r="E722" s="182" t="s">
        <v>1584</v>
      </c>
      <c r="F722" s="183" t="s">
        <v>1585</v>
      </c>
      <c r="G722" s="184" t="s">
        <v>141</v>
      </c>
      <c r="H722" s="185">
        <v>0.52</v>
      </c>
      <c r="I722" s="186"/>
      <c r="J722" s="187">
        <f>ROUND(I722*H722,2)</f>
        <v>0</v>
      </c>
      <c r="K722" s="188"/>
      <c r="L722" s="38"/>
      <c r="M722" s="189" t="s">
        <v>1</v>
      </c>
      <c r="N722" s="190" t="s">
        <v>41</v>
      </c>
      <c r="O722" s="70"/>
      <c r="P722" s="191">
        <f>O722*H722</f>
        <v>0</v>
      </c>
      <c r="Q722" s="191">
        <v>0</v>
      </c>
      <c r="R722" s="191">
        <f>Q722*H722</f>
        <v>0</v>
      </c>
      <c r="S722" s="191">
        <v>0</v>
      </c>
      <c r="T722" s="192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193" t="s">
        <v>215</v>
      </c>
      <c r="AT722" s="193" t="s">
        <v>138</v>
      </c>
      <c r="AU722" s="193" t="s">
        <v>143</v>
      </c>
      <c r="AY722" s="16" t="s">
        <v>136</v>
      </c>
      <c r="BE722" s="194">
        <f>IF(N722="základní",J722,0)</f>
        <v>0</v>
      </c>
      <c r="BF722" s="194">
        <f>IF(N722="snížená",J722,0)</f>
        <v>0</v>
      </c>
      <c r="BG722" s="194">
        <f>IF(N722="zákl. přenesená",J722,0)</f>
        <v>0</v>
      </c>
      <c r="BH722" s="194">
        <f>IF(N722="sníž. přenesená",J722,0)</f>
        <v>0</v>
      </c>
      <c r="BI722" s="194">
        <f>IF(N722="nulová",J722,0)</f>
        <v>0</v>
      </c>
      <c r="BJ722" s="16" t="s">
        <v>143</v>
      </c>
      <c r="BK722" s="194">
        <f>ROUND(I722*H722,2)</f>
        <v>0</v>
      </c>
      <c r="BL722" s="16" t="s">
        <v>215</v>
      </c>
      <c r="BM722" s="193" t="s">
        <v>1586</v>
      </c>
    </row>
    <row r="723" spans="1:65" s="13" customFormat="1" ht="11.25">
      <c r="B723" s="195"/>
      <c r="C723" s="196"/>
      <c r="D723" s="197" t="s">
        <v>145</v>
      </c>
      <c r="E723" s="198" t="s">
        <v>1</v>
      </c>
      <c r="F723" s="199" t="s">
        <v>1587</v>
      </c>
      <c r="G723" s="196"/>
      <c r="H723" s="200">
        <v>0.52</v>
      </c>
      <c r="I723" s="201"/>
      <c r="J723" s="196"/>
      <c r="K723" s="196"/>
      <c r="L723" s="202"/>
      <c r="M723" s="203"/>
      <c r="N723" s="204"/>
      <c r="O723" s="204"/>
      <c r="P723" s="204"/>
      <c r="Q723" s="204"/>
      <c r="R723" s="204"/>
      <c r="S723" s="204"/>
      <c r="T723" s="205"/>
      <c r="AT723" s="206" t="s">
        <v>145</v>
      </c>
      <c r="AU723" s="206" t="s">
        <v>143</v>
      </c>
      <c r="AV723" s="13" t="s">
        <v>143</v>
      </c>
      <c r="AW723" s="13" t="s">
        <v>32</v>
      </c>
      <c r="AX723" s="13" t="s">
        <v>14</v>
      </c>
      <c r="AY723" s="206" t="s">
        <v>136</v>
      </c>
    </row>
    <row r="724" spans="1:65" s="2" customFormat="1" ht="24.2" customHeight="1">
      <c r="A724" s="33"/>
      <c r="B724" s="34"/>
      <c r="C724" s="181" t="s">
        <v>1588</v>
      </c>
      <c r="D724" s="181" t="s">
        <v>138</v>
      </c>
      <c r="E724" s="182" t="s">
        <v>1589</v>
      </c>
      <c r="F724" s="183" t="s">
        <v>1590</v>
      </c>
      <c r="G724" s="184" t="s">
        <v>141</v>
      </c>
      <c r="H724" s="185">
        <v>0.52</v>
      </c>
      <c r="I724" s="186"/>
      <c r="J724" s="187">
        <f t="shared" ref="J724:J735" si="70">ROUND(I724*H724,2)</f>
        <v>0</v>
      </c>
      <c r="K724" s="188"/>
      <c r="L724" s="38"/>
      <c r="M724" s="189" t="s">
        <v>1</v>
      </c>
      <c r="N724" s="190" t="s">
        <v>41</v>
      </c>
      <c r="O724" s="70"/>
      <c r="P724" s="191">
        <f t="shared" ref="P724:P735" si="71">O724*H724</f>
        <v>0</v>
      </c>
      <c r="Q724" s="191">
        <v>1.7000000000000001E-4</v>
      </c>
      <c r="R724" s="191">
        <f t="shared" ref="R724:R735" si="72">Q724*H724</f>
        <v>8.8400000000000007E-5</v>
      </c>
      <c r="S724" s="191">
        <v>0</v>
      </c>
      <c r="T724" s="192">
        <f t="shared" ref="T724:T735" si="73">S724*H724</f>
        <v>0</v>
      </c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R724" s="193" t="s">
        <v>215</v>
      </c>
      <c r="AT724" s="193" t="s">
        <v>138</v>
      </c>
      <c r="AU724" s="193" t="s">
        <v>143</v>
      </c>
      <c r="AY724" s="16" t="s">
        <v>136</v>
      </c>
      <c r="BE724" s="194">
        <f t="shared" ref="BE724:BE735" si="74">IF(N724="základní",J724,0)</f>
        <v>0</v>
      </c>
      <c r="BF724" s="194">
        <f t="shared" ref="BF724:BF735" si="75">IF(N724="snížená",J724,0)</f>
        <v>0</v>
      </c>
      <c r="BG724" s="194">
        <f t="shared" ref="BG724:BG735" si="76">IF(N724="zákl. přenesená",J724,0)</f>
        <v>0</v>
      </c>
      <c r="BH724" s="194">
        <f t="shared" ref="BH724:BH735" si="77">IF(N724="sníž. přenesená",J724,0)</f>
        <v>0</v>
      </c>
      <c r="BI724" s="194">
        <f t="shared" ref="BI724:BI735" si="78">IF(N724="nulová",J724,0)</f>
        <v>0</v>
      </c>
      <c r="BJ724" s="16" t="s">
        <v>143</v>
      </c>
      <c r="BK724" s="194">
        <f t="shared" ref="BK724:BK735" si="79">ROUND(I724*H724,2)</f>
        <v>0</v>
      </c>
      <c r="BL724" s="16" t="s">
        <v>215</v>
      </c>
      <c r="BM724" s="193" t="s">
        <v>1591</v>
      </c>
    </row>
    <row r="725" spans="1:65" s="2" customFormat="1" ht="24.2" customHeight="1">
      <c r="A725" s="33"/>
      <c r="B725" s="34"/>
      <c r="C725" s="181" t="s">
        <v>1592</v>
      </c>
      <c r="D725" s="181" t="s">
        <v>138</v>
      </c>
      <c r="E725" s="182" t="s">
        <v>1593</v>
      </c>
      <c r="F725" s="183" t="s">
        <v>1594</v>
      </c>
      <c r="G725" s="184" t="s">
        <v>141</v>
      </c>
      <c r="H725" s="185">
        <v>0.52</v>
      </c>
      <c r="I725" s="186"/>
      <c r="J725" s="187">
        <f t="shared" si="70"/>
        <v>0</v>
      </c>
      <c r="K725" s="188"/>
      <c r="L725" s="38"/>
      <c r="M725" s="189" t="s">
        <v>1</v>
      </c>
      <c r="N725" s="190" t="s">
        <v>41</v>
      </c>
      <c r="O725" s="70"/>
      <c r="P725" s="191">
        <f t="shared" si="71"/>
        <v>0</v>
      </c>
      <c r="Q725" s="191">
        <v>1.2E-4</v>
      </c>
      <c r="R725" s="191">
        <f t="shared" si="72"/>
        <v>6.2399999999999999E-5</v>
      </c>
      <c r="S725" s="191">
        <v>0</v>
      </c>
      <c r="T725" s="192">
        <f t="shared" si="73"/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93" t="s">
        <v>215</v>
      </c>
      <c r="AT725" s="193" t="s">
        <v>138</v>
      </c>
      <c r="AU725" s="193" t="s">
        <v>143</v>
      </c>
      <c r="AY725" s="16" t="s">
        <v>136</v>
      </c>
      <c r="BE725" s="194">
        <f t="shared" si="74"/>
        <v>0</v>
      </c>
      <c r="BF725" s="194">
        <f t="shared" si="75"/>
        <v>0</v>
      </c>
      <c r="BG725" s="194">
        <f t="shared" si="76"/>
        <v>0</v>
      </c>
      <c r="BH725" s="194">
        <f t="shared" si="77"/>
        <v>0</v>
      </c>
      <c r="BI725" s="194">
        <f t="shared" si="78"/>
        <v>0</v>
      </c>
      <c r="BJ725" s="16" t="s">
        <v>143</v>
      </c>
      <c r="BK725" s="194">
        <f t="shared" si="79"/>
        <v>0</v>
      </c>
      <c r="BL725" s="16" t="s">
        <v>215</v>
      </c>
      <c r="BM725" s="193" t="s">
        <v>1595</v>
      </c>
    </row>
    <row r="726" spans="1:65" s="2" customFormat="1" ht="24.2" customHeight="1">
      <c r="A726" s="33"/>
      <c r="B726" s="34"/>
      <c r="C726" s="181" t="s">
        <v>1596</v>
      </c>
      <c r="D726" s="181" t="s">
        <v>138</v>
      </c>
      <c r="E726" s="182" t="s">
        <v>1597</v>
      </c>
      <c r="F726" s="183" t="s">
        <v>1598</v>
      </c>
      <c r="G726" s="184" t="s">
        <v>141</v>
      </c>
      <c r="H726" s="185">
        <v>0.52</v>
      </c>
      <c r="I726" s="186"/>
      <c r="J726" s="187">
        <f t="shared" si="70"/>
        <v>0</v>
      </c>
      <c r="K726" s="188"/>
      <c r="L726" s="38"/>
      <c r="M726" s="189" t="s">
        <v>1</v>
      </c>
      <c r="N726" s="190" t="s">
        <v>41</v>
      </c>
      <c r="O726" s="70"/>
      <c r="P726" s="191">
        <f t="shared" si="71"/>
        <v>0</v>
      </c>
      <c r="Q726" s="191">
        <v>1.2E-4</v>
      </c>
      <c r="R726" s="191">
        <f t="shared" si="72"/>
        <v>6.2399999999999999E-5</v>
      </c>
      <c r="S726" s="191">
        <v>0</v>
      </c>
      <c r="T726" s="192">
        <f t="shared" si="73"/>
        <v>0</v>
      </c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R726" s="193" t="s">
        <v>215</v>
      </c>
      <c r="AT726" s="193" t="s">
        <v>138</v>
      </c>
      <c r="AU726" s="193" t="s">
        <v>143</v>
      </c>
      <c r="AY726" s="16" t="s">
        <v>136</v>
      </c>
      <c r="BE726" s="194">
        <f t="shared" si="74"/>
        <v>0</v>
      </c>
      <c r="BF726" s="194">
        <f t="shared" si="75"/>
        <v>0</v>
      </c>
      <c r="BG726" s="194">
        <f t="shared" si="76"/>
        <v>0</v>
      </c>
      <c r="BH726" s="194">
        <f t="shared" si="77"/>
        <v>0</v>
      </c>
      <c r="BI726" s="194">
        <f t="shared" si="78"/>
        <v>0</v>
      </c>
      <c r="BJ726" s="16" t="s">
        <v>143</v>
      </c>
      <c r="BK726" s="194">
        <f t="shared" si="79"/>
        <v>0</v>
      </c>
      <c r="BL726" s="16" t="s">
        <v>215</v>
      </c>
      <c r="BM726" s="193" t="s">
        <v>1599</v>
      </c>
    </row>
    <row r="727" spans="1:65" s="2" customFormat="1" ht="24.2" customHeight="1">
      <c r="A727" s="33"/>
      <c r="B727" s="34"/>
      <c r="C727" s="181" t="s">
        <v>1600</v>
      </c>
      <c r="D727" s="181" t="s">
        <v>138</v>
      </c>
      <c r="E727" s="182" t="s">
        <v>1601</v>
      </c>
      <c r="F727" s="183" t="s">
        <v>1602</v>
      </c>
      <c r="G727" s="184" t="s">
        <v>141</v>
      </c>
      <c r="H727" s="185">
        <v>0.52</v>
      </c>
      <c r="I727" s="186"/>
      <c r="J727" s="187">
        <f t="shared" si="70"/>
        <v>0</v>
      </c>
      <c r="K727" s="188"/>
      <c r="L727" s="38"/>
      <c r="M727" s="189" t="s">
        <v>1</v>
      </c>
      <c r="N727" s="190" t="s">
        <v>41</v>
      </c>
      <c r="O727" s="70"/>
      <c r="P727" s="191">
        <f t="shared" si="71"/>
        <v>0</v>
      </c>
      <c r="Q727" s="191">
        <v>1E-4</v>
      </c>
      <c r="R727" s="191">
        <f t="shared" si="72"/>
        <v>5.2000000000000004E-5</v>
      </c>
      <c r="S727" s="191">
        <v>0</v>
      </c>
      <c r="T727" s="192">
        <f t="shared" si="73"/>
        <v>0</v>
      </c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R727" s="193" t="s">
        <v>215</v>
      </c>
      <c r="AT727" s="193" t="s">
        <v>138</v>
      </c>
      <c r="AU727" s="193" t="s">
        <v>143</v>
      </c>
      <c r="AY727" s="16" t="s">
        <v>136</v>
      </c>
      <c r="BE727" s="194">
        <f t="shared" si="74"/>
        <v>0</v>
      </c>
      <c r="BF727" s="194">
        <f t="shared" si="75"/>
        <v>0</v>
      </c>
      <c r="BG727" s="194">
        <f t="shared" si="76"/>
        <v>0</v>
      </c>
      <c r="BH727" s="194">
        <f t="shared" si="77"/>
        <v>0</v>
      </c>
      <c r="BI727" s="194">
        <f t="shared" si="78"/>
        <v>0</v>
      </c>
      <c r="BJ727" s="16" t="s">
        <v>143</v>
      </c>
      <c r="BK727" s="194">
        <f t="shared" si="79"/>
        <v>0</v>
      </c>
      <c r="BL727" s="16" t="s">
        <v>215</v>
      </c>
      <c r="BM727" s="193" t="s">
        <v>1603</v>
      </c>
    </row>
    <row r="728" spans="1:65" s="2" customFormat="1" ht="24.2" customHeight="1">
      <c r="A728" s="33"/>
      <c r="B728" s="34"/>
      <c r="C728" s="181" t="s">
        <v>1604</v>
      </c>
      <c r="D728" s="181" t="s">
        <v>138</v>
      </c>
      <c r="E728" s="182" t="s">
        <v>1605</v>
      </c>
      <c r="F728" s="183" t="s">
        <v>1606</v>
      </c>
      <c r="G728" s="184" t="s">
        <v>141</v>
      </c>
      <c r="H728" s="185">
        <v>174.3</v>
      </c>
      <c r="I728" s="186"/>
      <c r="J728" s="187">
        <f t="shared" si="70"/>
        <v>0</v>
      </c>
      <c r="K728" s="188"/>
      <c r="L728" s="38"/>
      <c r="M728" s="189" t="s">
        <v>1</v>
      </c>
      <c r="N728" s="190" t="s">
        <v>41</v>
      </c>
      <c r="O728" s="70"/>
      <c r="P728" s="191">
        <f t="shared" si="71"/>
        <v>0</v>
      </c>
      <c r="Q728" s="191">
        <v>0</v>
      </c>
      <c r="R728" s="191">
        <f t="shared" si="72"/>
        <v>0</v>
      </c>
      <c r="S728" s="191">
        <v>0</v>
      </c>
      <c r="T728" s="192">
        <f t="shared" si="73"/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193" t="s">
        <v>215</v>
      </c>
      <c r="AT728" s="193" t="s">
        <v>138</v>
      </c>
      <c r="AU728" s="193" t="s">
        <v>143</v>
      </c>
      <c r="AY728" s="16" t="s">
        <v>136</v>
      </c>
      <c r="BE728" s="194">
        <f t="shared" si="74"/>
        <v>0</v>
      </c>
      <c r="BF728" s="194">
        <f t="shared" si="75"/>
        <v>0</v>
      </c>
      <c r="BG728" s="194">
        <f t="shared" si="76"/>
        <v>0</v>
      </c>
      <c r="BH728" s="194">
        <f t="shared" si="77"/>
        <v>0</v>
      </c>
      <c r="BI728" s="194">
        <f t="shared" si="78"/>
        <v>0</v>
      </c>
      <c r="BJ728" s="16" t="s">
        <v>143</v>
      </c>
      <c r="BK728" s="194">
        <f t="shared" si="79"/>
        <v>0</v>
      </c>
      <c r="BL728" s="16" t="s">
        <v>215</v>
      </c>
      <c r="BM728" s="193" t="s">
        <v>1607</v>
      </c>
    </row>
    <row r="729" spans="1:65" s="2" customFormat="1" ht="24.2" customHeight="1">
      <c r="A729" s="33"/>
      <c r="B729" s="34"/>
      <c r="C729" s="181" t="s">
        <v>1608</v>
      </c>
      <c r="D729" s="181" t="s">
        <v>138</v>
      </c>
      <c r="E729" s="182" t="s">
        <v>1609</v>
      </c>
      <c r="F729" s="183" t="s">
        <v>1610</v>
      </c>
      <c r="G729" s="184" t="s">
        <v>141</v>
      </c>
      <c r="H729" s="185">
        <v>174.3</v>
      </c>
      <c r="I729" s="186"/>
      <c r="J729" s="187">
        <f t="shared" si="70"/>
        <v>0</v>
      </c>
      <c r="K729" s="188"/>
      <c r="L729" s="38"/>
      <c r="M729" s="189" t="s">
        <v>1</v>
      </c>
      <c r="N729" s="190" t="s">
        <v>41</v>
      </c>
      <c r="O729" s="70"/>
      <c r="P729" s="191">
        <f t="shared" si="71"/>
        <v>0</v>
      </c>
      <c r="Q729" s="191">
        <v>8.0000000000000007E-5</v>
      </c>
      <c r="R729" s="191">
        <f t="shared" si="72"/>
        <v>1.3944000000000002E-2</v>
      </c>
      <c r="S729" s="191">
        <v>0</v>
      </c>
      <c r="T729" s="192">
        <f t="shared" si="73"/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93" t="s">
        <v>215</v>
      </c>
      <c r="AT729" s="193" t="s">
        <v>138</v>
      </c>
      <c r="AU729" s="193" t="s">
        <v>143</v>
      </c>
      <c r="AY729" s="16" t="s">
        <v>136</v>
      </c>
      <c r="BE729" s="194">
        <f t="shared" si="74"/>
        <v>0</v>
      </c>
      <c r="BF729" s="194">
        <f t="shared" si="75"/>
        <v>0</v>
      </c>
      <c r="BG729" s="194">
        <f t="shared" si="76"/>
        <v>0</v>
      </c>
      <c r="BH729" s="194">
        <f t="shared" si="77"/>
        <v>0</v>
      </c>
      <c r="BI729" s="194">
        <f t="shared" si="78"/>
        <v>0</v>
      </c>
      <c r="BJ729" s="16" t="s">
        <v>143</v>
      </c>
      <c r="BK729" s="194">
        <f t="shared" si="79"/>
        <v>0</v>
      </c>
      <c r="BL729" s="16" t="s">
        <v>215</v>
      </c>
      <c r="BM729" s="193" t="s">
        <v>1611</v>
      </c>
    </row>
    <row r="730" spans="1:65" s="2" customFormat="1" ht="24.2" customHeight="1">
      <c r="A730" s="33"/>
      <c r="B730" s="34"/>
      <c r="C730" s="181" t="s">
        <v>1612</v>
      </c>
      <c r="D730" s="181" t="s">
        <v>138</v>
      </c>
      <c r="E730" s="182" t="s">
        <v>1613</v>
      </c>
      <c r="F730" s="183" t="s">
        <v>1614</v>
      </c>
      <c r="G730" s="184" t="s">
        <v>141</v>
      </c>
      <c r="H730" s="185">
        <v>174.3</v>
      </c>
      <c r="I730" s="186"/>
      <c r="J730" s="187">
        <f t="shared" si="70"/>
        <v>0</v>
      </c>
      <c r="K730" s="188"/>
      <c r="L730" s="38"/>
      <c r="M730" s="189" t="s">
        <v>1</v>
      </c>
      <c r="N730" s="190" t="s">
        <v>41</v>
      </c>
      <c r="O730" s="70"/>
      <c r="P730" s="191">
        <f t="shared" si="71"/>
        <v>0</v>
      </c>
      <c r="Q730" s="191">
        <v>0</v>
      </c>
      <c r="R730" s="191">
        <f t="shared" si="72"/>
        <v>0</v>
      </c>
      <c r="S730" s="191">
        <v>0</v>
      </c>
      <c r="T730" s="192">
        <f t="shared" si="73"/>
        <v>0</v>
      </c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R730" s="193" t="s">
        <v>215</v>
      </c>
      <c r="AT730" s="193" t="s">
        <v>138</v>
      </c>
      <c r="AU730" s="193" t="s">
        <v>143</v>
      </c>
      <c r="AY730" s="16" t="s">
        <v>136</v>
      </c>
      <c r="BE730" s="194">
        <f t="shared" si="74"/>
        <v>0</v>
      </c>
      <c r="BF730" s="194">
        <f t="shared" si="75"/>
        <v>0</v>
      </c>
      <c r="BG730" s="194">
        <f t="shared" si="76"/>
        <v>0</v>
      </c>
      <c r="BH730" s="194">
        <f t="shared" si="77"/>
        <v>0</v>
      </c>
      <c r="BI730" s="194">
        <f t="shared" si="78"/>
        <v>0</v>
      </c>
      <c r="BJ730" s="16" t="s">
        <v>143</v>
      </c>
      <c r="BK730" s="194">
        <f t="shared" si="79"/>
        <v>0</v>
      </c>
      <c r="BL730" s="16" t="s">
        <v>215</v>
      </c>
      <c r="BM730" s="193" t="s">
        <v>1615</v>
      </c>
    </row>
    <row r="731" spans="1:65" s="2" customFormat="1" ht="24.2" customHeight="1">
      <c r="A731" s="33"/>
      <c r="B731" s="34"/>
      <c r="C731" s="181" t="s">
        <v>1616</v>
      </c>
      <c r="D731" s="181" t="s">
        <v>138</v>
      </c>
      <c r="E731" s="182" t="s">
        <v>1617</v>
      </c>
      <c r="F731" s="183" t="s">
        <v>1618</v>
      </c>
      <c r="G731" s="184" t="s">
        <v>141</v>
      </c>
      <c r="H731" s="185">
        <v>174.3</v>
      </c>
      <c r="I731" s="186"/>
      <c r="J731" s="187">
        <f t="shared" si="70"/>
        <v>0</v>
      </c>
      <c r="K731" s="188"/>
      <c r="L731" s="38"/>
      <c r="M731" s="189" t="s">
        <v>1</v>
      </c>
      <c r="N731" s="190" t="s">
        <v>41</v>
      </c>
      <c r="O731" s="70"/>
      <c r="P731" s="191">
        <f t="shared" si="71"/>
        <v>0</v>
      </c>
      <c r="Q731" s="191">
        <v>1.2999999999999999E-4</v>
      </c>
      <c r="R731" s="191">
        <f t="shared" si="72"/>
        <v>2.2658999999999999E-2</v>
      </c>
      <c r="S731" s="191">
        <v>0</v>
      </c>
      <c r="T731" s="192">
        <f t="shared" si="73"/>
        <v>0</v>
      </c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R731" s="193" t="s">
        <v>215</v>
      </c>
      <c r="AT731" s="193" t="s">
        <v>138</v>
      </c>
      <c r="AU731" s="193" t="s">
        <v>143</v>
      </c>
      <c r="AY731" s="16" t="s">
        <v>136</v>
      </c>
      <c r="BE731" s="194">
        <f t="shared" si="74"/>
        <v>0</v>
      </c>
      <c r="BF731" s="194">
        <f t="shared" si="75"/>
        <v>0</v>
      </c>
      <c r="BG731" s="194">
        <f t="shared" si="76"/>
        <v>0</v>
      </c>
      <c r="BH731" s="194">
        <f t="shared" si="77"/>
        <v>0</v>
      </c>
      <c r="BI731" s="194">
        <f t="shared" si="78"/>
        <v>0</v>
      </c>
      <c r="BJ731" s="16" t="s">
        <v>143</v>
      </c>
      <c r="BK731" s="194">
        <f t="shared" si="79"/>
        <v>0</v>
      </c>
      <c r="BL731" s="16" t="s">
        <v>215</v>
      </c>
      <c r="BM731" s="193" t="s">
        <v>1619</v>
      </c>
    </row>
    <row r="732" spans="1:65" s="2" customFormat="1" ht="24.2" customHeight="1">
      <c r="A732" s="33"/>
      <c r="B732" s="34"/>
      <c r="C732" s="181" t="s">
        <v>1620</v>
      </c>
      <c r="D732" s="181" t="s">
        <v>138</v>
      </c>
      <c r="E732" s="182" t="s">
        <v>1621</v>
      </c>
      <c r="F732" s="183" t="s">
        <v>1622</v>
      </c>
      <c r="G732" s="184" t="s">
        <v>141</v>
      </c>
      <c r="H732" s="185">
        <v>174.3</v>
      </c>
      <c r="I732" s="186"/>
      <c r="J732" s="187">
        <f t="shared" si="70"/>
        <v>0</v>
      </c>
      <c r="K732" s="188"/>
      <c r="L732" s="38"/>
      <c r="M732" s="189" t="s">
        <v>1</v>
      </c>
      <c r="N732" s="190" t="s">
        <v>41</v>
      </c>
      <c r="O732" s="70"/>
      <c r="P732" s="191">
        <f t="shared" si="71"/>
        <v>0</v>
      </c>
      <c r="Q732" s="191">
        <v>1.2999999999999999E-4</v>
      </c>
      <c r="R732" s="191">
        <f t="shared" si="72"/>
        <v>2.2658999999999999E-2</v>
      </c>
      <c r="S732" s="191">
        <v>0</v>
      </c>
      <c r="T732" s="192">
        <f t="shared" si="73"/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93" t="s">
        <v>215</v>
      </c>
      <c r="AT732" s="193" t="s">
        <v>138</v>
      </c>
      <c r="AU732" s="193" t="s">
        <v>143</v>
      </c>
      <c r="AY732" s="16" t="s">
        <v>136</v>
      </c>
      <c r="BE732" s="194">
        <f t="shared" si="74"/>
        <v>0</v>
      </c>
      <c r="BF732" s="194">
        <f t="shared" si="75"/>
        <v>0</v>
      </c>
      <c r="BG732" s="194">
        <f t="shared" si="76"/>
        <v>0</v>
      </c>
      <c r="BH732" s="194">
        <f t="shared" si="77"/>
        <v>0</v>
      </c>
      <c r="BI732" s="194">
        <f t="shared" si="78"/>
        <v>0</v>
      </c>
      <c r="BJ732" s="16" t="s">
        <v>143</v>
      </c>
      <c r="BK732" s="194">
        <f t="shared" si="79"/>
        <v>0</v>
      </c>
      <c r="BL732" s="16" t="s">
        <v>215</v>
      </c>
      <c r="BM732" s="193" t="s">
        <v>1623</v>
      </c>
    </row>
    <row r="733" spans="1:65" s="2" customFormat="1" ht="24.2" customHeight="1">
      <c r="A733" s="33"/>
      <c r="B733" s="34"/>
      <c r="C733" s="181" t="s">
        <v>1624</v>
      </c>
      <c r="D733" s="181" t="s">
        <v>138</v>
      </c>
      <c r="E733" s="182" t="s">
        <v>1625</v>
      </c>
      <c r="F733" s="183" t="s">
        <v>1626</v>
      </c>
      <c r="G733" s="184" t="s">
        <v>141</v>
      </c>
      <c r="H733" s="185">
        <v>174.3</v>
      </c>
      <c r="I733" s="186"/>
      <c r="J733" s="187">
        <f t="shared" si="70"/>
        <v>0</v>
      </c>
      <c r="K733" s="188"/>
      <c r="L733" s="38"/>
      <c r="M733" s="189" t="s">
        <v>1</v>
      </c>
      <c r="N733" s="190" t="s">
        <v>41</v>
      </c>
      <c r="O733" s="70"/>
      <c r="P733" s="191">
        <f t="shared" si="71"/>
        <v>0</v>
      </c>
      <c r="Q733" s="191">
        <v>0</v>
      </c>
      <c r="R733" s="191">
        <f t="shared" si="72"/>
        <v>0</v>
      </c>
      <c r="S733" s="191">
        <v>0</v>
      </c>
      <c r="T733" s="192">
        <f t="shared" si="73"/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193" t="s">
        <v>215</v>
      </c>
      <c r="AT733" s="193" t="s">
        <v>138</v>
      </c>
      <c r="AU733" s="193" t="s">
        <v>143</v>
      </c>
      <c r="AY733" s="16" t="s">
        <v>136</v>
      </c>
      <c r="BE733" s="194">
        <f t="shared" si="74"/>
        <v>0</v>
      </c>
      <c r="BF733" s="194">
        <f t="shared" si="75"/>
        <v>0</v>
      </c>
      <c r="BG733" s="194">
        <f t="shared" si="76"/>
        <v>0</v>
      </c>
      <c r="BH733" s="194">
        <f t="shared" si="77"/>
        <v>0</v>
      </c>
      <c r="BI733" s="194">
        <f t="shared" si="78"/>
        <v>0</v>
      </c>
      <c r="BJ733" s="16" t="s">
        <v>143</v>
      </c>
      <c r="BK733" s="194">
        <f t="shared" si="79"/>
        <v>0</v>
      </c>
      <c r="BL733" s="16" t="s">
        <v>215</v>
      </c>
      <c r="BM733" s="193" t="s">
        <v>1627</v>
      </c>
    </row>
    <row r="734" spans="1:65" s="2" customFormat="1" ht="24.2" customHeight="1">
      <c r="A734" s="33"/>
      <c r="B734" s="34"/>
      <c r="C734" s="181" t="s">
        <v>1628</v>
      </c>
      <c r="D734" s="181" t="s">
        <v>138</v>
      </c>
      <c r="E734" s="182" t="s">
        <v>1629</v>
      </c>
      <c r="F734" s="183" t="s">
        <v>1630</v>
      </c>
      <c r="G734" s="184" t="s">
        <v>141</v>
      </c>
      <c r="H734" s="185">
        <v>21.6</v>
      </c>
      <c r="I734" s="186"/>
      <c r="J734" s="187">
        <f t="shared" si="70"/>
        <v>0</v>
      </c>
      <c r="K734" s="188"/>
      <c r="L734" s="38"/>
      <c r="M734" s="189" t="s">
        <v>1</v>
      </c>
      <c r="N734" s="190" t="s">
        <v>41</v>
      </c>
      <c r="O734" s="70"/>
      <c r="P734" s="191">
        <f t="shared" si="71"/>
        <v>0</v>
      </c>
      <c r="Q734" s="191">
        <v>1.3999999999999999E-4</v>
      </c>
      <c r="R734" s="191">
        <f t="shared" si="72"/>
        <v>3.0239999999999998E-3</v>
      </c>
      <c r="S734" s="191">
        <v>0</v>
      </c>
      <c r="T734" s="192">
        <f t="shared" si="73"/>
        <v>0</v>
      </c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R734" s="193" t="s">
        <v>215</v>
      </c>
      <c r="AT734" s="193" t="s">
        <v>138</v>
      </c>
      <c r="AU734" s="193" t="s">
        <v>143</v>
      </c>
      <c r="AY734" s="16" t="s">
        <v>136</v>
      </c>
      <c r="BE734" s="194">
        <f t="shared" si="74"/>
        <v>0</v>
      </c>
      <c r="BF734" s="194">
        <f t="shared" si="75"/>
        <v>0</v>
      </c>
      <c r="BG734" s="194">
        <f t="shared" si="76"/>
        <v>0</v>
      </c>
      <c r="BH734" s="194">
        <f t="shared" si="77"/>
        <v>0</v>
      </c>
      <c r="BI734" s="194">
        <f t="shared" si="78"/>
        <v>0</v>
      </c>
      <c r="BJ734" s="16" t="s">
        <v>143</v>
      </c>
      <c r="BK734" s="194">
        <f t="shared" si="79"/>
        <v>0</v>
      </c>
      <c r="BL734" s="16" t="s">
        <v>215</v>
      </c>
      <c r="BM734" s="193" t="s">
        <v>1631</v>
      </c>
    </row>
    <row r="735" spans="1:65" s="2" customFormat="1" ht="24.2" customHeight="1">
      <c r="A735" s="33"/>
      <c r="B735" s="34"/>
      <c r="C735" s="181" t="s">
        <v>1632</v>
      </c>
      <c r="D735" s="181" t="s">
        <v>138</v>
      </c>
      <c r="E735" s="182" t="s">
        <v>1633</v>
      </c>
      <c r="F735" s="183" t="s">
        <v>1634</v>
      </c>
      <c r="G735" s="184" t="s">
        <v>141</v>
      </c>
      <c r="H735" s="185">
        <v>43.2</v>
      </c>
      <c r="I735" s="186"/>
      <c r="J735" s="187">
        <f t="shared" si="70"/>
        <v>0</v>
      </c>
      <c r="K735" s="188"/>
      <c r="L735" s="38"/>
      <c r="M735" s="189" t="s">
        <v>1</v>
      </c>
      <c r="N735" s="190" t="s">
        <v>41</v>
      </c>
      <c r="O735" s="70"/>
      <c r="P735" s="191">
        <f t="shared" si="71"/>
        <v>0</v>
      </c>
      <c r="Q735" s="191">
        <v>3.6000000000000002E-4</v>
      </c>
      <c r="R735" s="191">
        <f t="shared" si="72"/>
        <v>1.5552000000000002E-2</v>
      </c>
      <c r="S735" s="191">
        <v>0</v>
      </c>
      <c r="T735" s="192">
        <f t="shared" si="73"/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93" t="s">
        <v>215</v>
      </c>
      <c r="AT735" s="193" t="s">
        <v>138</v>
      </c>
      <c r="AU735" s="193" t="s">
        <v>143</v>
      </c>
      <c r="AY735" s="16" t="s">
        <v>136</v>
      </c>
      <c r="BE735" s="194">
        <f t="shared" si="74"/>
        <v>0</v>
      </c>
      <c r="BF735" s="194">
        <f t="shared" si="75"/>
        <v>0</v>
      </c>
      <c r="BG735" s="194">
        <f t="shared" si="76"/>
        <v>0</v>
      </c>
      <c r="BH735" s="194">
        <f t="shared" si="77"/>
        <v>0</v>
      </c>
      <c r="BI735" s="194">
        <f t="shared" si="78"/>
        <v>0</v>
      </c>
      <c r="BJ735" s="16" t="s">
        <v>143</v>
      </c>
      <c r="BK735" s="194">
        <f t="shared" si="79"/>
        <v>0</v>
      </c>
      <c r="BL735" s="16" t="s">
        <v>215</v>
      </c>
      <c r="BM735" s="193" t="s">
        <v>1635</v>
      </c>
    </row>
    <row r="736" spans="1:65" s="13" customFormat="1" ht="11.25">
      <c r="B736" s="195"/>
      <c r="C736" s="196"/>
      <c r="D736" s="197" t="s">
        <v>145</v>
      </c>
      <c r="E736" s="196"/>
      <c r="F736" s="199" t="s">
        <v>1636</v>
      </c>
      <c r="G736" s="196"/>
      <c r="H736" s="200">
        <v>43.2</v>
      </c>
      <c r="I736" s="201"/>
      <c r="J736" s="196"/>
      <c r="K736" s="196"/>
      <c r="L736" s="202"/>
      <c r="M736" s="203"/>
      <c r="N736" s="204"/>
      <c r="O736" s="204"/>
      <c r="P736" s="204"/>
      <c r="Q736" s="204"/>
      <c r="R736" s="204"/>
      <c r="S736" s="204"/>
      <c r="T736" s="205"/>
      <c r="AT736" s="206" t="s">
        <v>145</v>
      </c>
      <c r="AU736" s="206" t="s">
        <v>143</v>
      </c>
      <c r="AV736" s="13" t="s">
        <v>143</v>
      </c>
      <c r="AW736" s="13" t="s">
        <v>4</v>
      </c>
      <c r="AX736" s="13" t="s">
        <v>14</v>
      </c>
      <c r="AY736" s="206" t="s">
        <v>136</v>
      </c>
    </row>
    <row r="737" spans="1:65" s="2" customFormat="1" ht="24.2" customHeight="1">
      <c r="A737" s="33"/>
      <c r="B737" s="34"/>
      <c r="C737" s="181" t="s">
        <v>1637</v>
      </c>
      <c r="D737" s="181" t="s">
        <v>138</v>
      </c>
      <c r="E737" s="182" t="s">
        <v>1638</v>
      </c>
      <c r="F737" s="183" t="s">
        <v>1639</v>
      </c>
      <c r="G737" s="184" t="s">
        <v>141</v>
      </c>
      <c r="H737" s="185">
        <v>104.85</v>
      </c>
      <c r="I737" s="186"/>
      <c r="J737" s="187">
        <f>ROUND(I737*H737,2)</f>
        <v>0</v>
      </c>
      <c r="K737" s="188"/>
      <c r="L737" s="38"/>
      <c r="M737" s="189" t="s">
        <v>1</v>
      </c>
      <c r="N737" s="190" t="s">
        <v>41</v>
      </c>
      <c r="O737" s="70"/>
      <c r="P737" s="191">
        <f>O737*H737</f>
        <v>0</v>
      </c>
      <c r="Q737" s="191">
        <v>1.6000000000000001E-4</v>
      </c>
      <c r="R737" s="191">
        <f>Q737*H737</f>
        <v>1.6775999999999999E-2</v>
      </c>
      <c r="S737" s="191">
        <v>0</v>
      </c>
      <c r="T737" s="192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193" t="s">
        <v>215</v>
      </c>
      <c r="AT737" s="193" t="s">
        <v>138</v>
      </c>
      <c r="AU737" s="193" t="s">
        <v>143</v>
      </c>
      <c r="AY737" s="16" t="s">
        <v>136</v>
      </c>
      <c r="BE737" s="194">
        <f>IF(N737="základní",J737,0)</f>
        <v>0</v>
      </c>
      <c r="BF737" s="194">
        <f>IF(N737="snížená",J737,0)</f>
        <v>0</v>
      </c>
      <c r="BG737" s="194">
        <f>IF(N737="zákl. přenesená",J737,0)</f>
        <v>0</v>
      </c>
      <c r="BH737" s="194">
        <f>IF(N737="sníž. přenesená",J737,0)</f>
        <v>0</v>
      </c>
      <c r="BI737" s="194">
        <f>IF(N737="nulová",J737,0)</f>
        <v>0</v>
      </c>
      <c r="BJ737" s="16" t="s">
        <v>143</v>
      </c>
      <c r="BK737" s="194">
        <f>ROUND(I737*H737,2)</f>
        <v>0</v>
      </c>
      <c r="BL737" s="16" t="s">
        <v>215</v>
      </c>
      <c r="BM737" s="193" t="s">
        <v>1640</v>
      </c>
    </row>
    <row r="738" spans="1:65" s="2" customFormat="1" ht="24.2" customHeight="1">
      <c r="A738" s="33"/>
      <c r="B738" s="34"/>
      <c r="C738" s="181" t="s">
        <v>1641</v>
      </c>
      <c r="D738" s="181" t="s">
        <v>138</v>
      </c>
      <c r="E738" s="182" t="s">
        <v>1642</v>
      </c>
      <c r="F738" s="183" t="s">
        <v>1643</v>
      </c>
      <c r="G738" s="184" t="s">
        <v>141</v>
      </c>
      <c r="H738" s="185">
        <v>104.85</v>
      </c>
      <c r="I738" s="186"/>
      <c r="J738" s="187">
        <f>ROUND(I738*H738,2)</f>
        <v>0</v>
      </c>
      <c r="K738" s="188"/>
      <c r="L738" s="38"/>
      <c r="M738" s="189" t="s">
        <v>1</v>
      </c>
      <c r="N738" s="190" t="s">
        <v>41</v>
      </c>
      <c r="O738" s="70"/>
      <c r="P738" s="191">
        <f>O738*H738</f>
        <v>0</v>
      </c>
      <c r="Q738" s="191">
        <v>2.4000000000000001E-4</v>
      </c>
      <c r="R738" s="191">
        <f>Q738*H738</f>
        <v>2.5163999999999999E-2</v>
      </c>
      <c r="S738" s="191">
        <v>0</v>
      </c>
      <c r="T738" s="192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93" t="s">
        <v>215</v>
      </c>
      <c r="AT738" s="193" t="s">
        <v>138</v>
      </c>
      <c r="AU738" s="193" t="s">
        <v>143</v>
      </c>
      <c r="AY738" s="16" t="s">
        <v>136</v>
      </c>
      <c r="BE738" s="194">
        <f>IF(N738="základní",J738,0)</f>
        <v>0</v>
      </c>
      <c r="BF738" s="194">
        <f>IF(N738="snížená",J738,0)</f>
        <v>0</v>
      </c>
      <c r="BG738" s="194">
        <f>IF(N738="zákl. přenesená",J738,0)</f>
        <v>0</v>
      </c>
      <c r="BH738" s="194">
        <f>IF(N738="sníž. přenesená",J738,0)</f>
        <v>0</v>
      </c>
      <c r="BI738" s="194">
        <f>IF(N738="nulová",J738,0)</f>
        <v>0</v>
      </c>
      <c r="BJ738" s="16" t="s">
        <v>143</v>
      </c>
      <c r="BK738" s="194">
        <f>ROUND(I738*H738,2)</f>
        <v>0</v>
      </c>
      <c r="BL738" s="16" t="s">
        <v>215</v>
      </c>
      <c r="BM738" s="193" t="s">
        <v>1644</v>
      </c>
    </row>
    <row r="739" spans="1:65" s="12" customFormat="1" ht="22.9" customHeight="1">
      <c r="B739" s="165"/>
      <c r="C739" s="166"/>
      <c r="D739" s="167" t="s">
        <v>74</v>
      </c>
      <c r="E739" s="179" t="s">
        <v>1645</v>
      </c>
      <c r="F739" s="179" t="s">
        <v>1646</v>
      </c>
      <c r="G739" s="166"/>
      <c r="H739" s="166"/>
      <c r="I739" s="169"/>
      <c r="J739" s="180">
        <f>BK739</f>
        <v>0</v>
      </c>
      <c r="K739" s="166"/>
      <c r="L739" s="171"/>
      <c r="M739" s="172"/>
      <c r="N739" s="173"/>
      <c r="O739" s="173"/>
      <c r="P739" s="174">
        <f>SUM(P740:P757)</f>
        <v>0</v>
      </c>
      <c r="Q739" s="173"/>
      <c r="R739" s="174">
        <f>SUM(R740:R757)</f>
        <v>1.6971500500000001</v>
      </c>
      <c r="S739" s="173"/>
      <c r="T739" s="175">
        <f>SUM(T740:T757)</f>
        <v>0.36298613000000002</v>
      </c>
      <c r="AR739" s="176" t="s">
        <v>143</v>
      </c>
      <c r="AT739" s="177" t="s">
        <v>74</v>
      </c>
      <c r="AU739" s="177" t="s">
        <v>14</v>
      </c>
      <c r="AY739" s="176" t="s">
        <v>136</v>
      </c>
      <c r="BK739" s="178">
        <f>SUM(BK740:BK757)</f>
        <v>0</v>
      </c>
    </row>
    <row r="740" spans="1:65" s="2" customFormat="1" ht="16.5" customHeight="1">
      <c r="A740" s="33"/>
      <c r="B740" s="34"/>
      <c r="C740" s="181" t="s">
        <v>1647</v>
      </c>
      <c r="D740" s="181" t="s">
        <v>138</v>
      </c>
      <c r="E740" s="182" t="s">
        <v>1648</v>
      </c>
      <c r="F740" s="183" t="s">
        <v>1649</v>
      </c>
      <c r="G740" s="184" t="s">
        <v>141</v>
      </c>
      <c r="H740" s="185">
        <v>1170.923</v>
      </c>
      <c r="I740" s="186"/>
      <c r="J740" s="187">
        <f>ROUND(I740*H740,2)</f>
        <v>0</v>
      </c>
      <c r="K740" s="188"/>
      <c r="L740" s="38"/>
      <c r="M740" s="189" t="s">
        <v>1</v>
      </c>
      <c r="N740" s="190" t="s">
        <v>41</v>
      </c>
      <c r="O740" s="70"/>
      <c r="P740" s="191">
        <f>O740*H740</f>
        <v>0</v>
      </c>
      <c r="Q740" s="191">
        <v>1E-3</v>
      </c>
      <c r="R740" s="191">
        <f>Q740*H740</f>
        <v>1.1709229999999999</v>
      </c>
      <c r="S740" s="191">
        <v>3.1E-4</v>
      </c>
      <c r="T740" s="192">
        <f>S740*H740</f>
        <v>0.36298613000000002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93" t="s">
        <v>215</v>
      </c>
      <c r="AT740" s="193" t="s">
        <v>138</v>
      </c>
      <c r="AU740" s="193" t="s">
        <v>143</v>
      </c>
      <c r="AY740" s="16" t="s">
        <v>136</v>
      </c>
      <c r="BE740" s="194">
        <f>IF(N740="základní",J740,0)</f>
        <v>0</v>
      </c>
      <c r="BF740" s="194">
        <f>IF(N740="snížená",J740,0)</f>
        <v>0</v>
      </c>
      <c r="BG740" s="194">
        <f>IF(N740="zákl. přenesená",J740,0)</f>
        <v>0</v>
      </c>
      <c r="BH740" s="194">
        <f>IF(N740="sníž. přenesená",J740,0)</f>
        <v>0</v>
      </c>
      <c r="BI740" s="194">
        <f>IF(N740="nulová",J740,0)</f>
        <v>0</v>
      </c>
      <c r="BJ740" s="16" t="s">
        <v>143</v>
      </c>
      <c r="BK740" s="194">
        <f>ROUND(I740*H740,2)</f>
        <v>0</v>
      </c>
      <c r="BL740" s="16" t="s">
        <v>215</v>
      </c>
      <c r="BM740" s="193" t="s">
        <v>1650</v>
      </c>
    </row>
    <row r="741" spans="1:65" s="13" customFormat="1" ht="11.25">
      <c r="B741" s="195"/>
      <c r="C741" s="196"/>
      <c r="D741" s="197" t="s">
        <v>145</v>
      </c>
      <c r="E741" s="198" t="s">
        <v>1</v>
      </c>
      <c r="F741" s="199" t="s">
        <v>1651</v>
      </c>
      <c r="G741" s="196"/>
      <c r="H741" s="200">
        <v>158.44200000000001</v>
      </c>
      <c r="I741" s="201"/>
      <c r="J741" s="196"/>
      <c r="K741" s="196"/>
      <c r="L741" s="202"/>
      <c r="M741" s="203"/>
      <c r="N741" s="204"/>
      <c r="O741" s="204"/>
      <c r="P741" s="204"/>
      <c r="Q741" s="204"/>
      <c r="R741" s="204"/>
      <c r="S741" s="204"/>
      <c r="T741" s="205"/>
      <c r="AT741" s="206" t="s">
        <v>145</v>
      </c>
      <c r="AU741" s="206" t="s">
        <v>143</v>
      </c>
      <c r="AV741" s="13" t="s">
        <v>143</v>
      </c>
      <c r="AW741" s="13" t="s">
        <v>32</v>
      </c>
      <c r="AX741" s="13" t="s">
        <v>75</v>
      </c>
      <c r="AY741" s="206" t="s">
        <v>136</v>
      </c>
    </row>
    <row r="742" spans="1:65" s="13" customFormat="1" ht="11.25">
      <c r="B742" s="195"/>
      <c r="C742" s="196"/>
      <c r="D742" s="197" t="s">
        <v>145</v>
      </c>
      <c r="E742" s="198" t="s">
        <v>1</v>
      </c>
      <c r="F742" s="199" t="s">
        <v>1652</v>
      </c>
      <c r="G742" s="196"/>
      <c r="H742" s="200">
        <v>572.82500000000005</v>
      </c>
      <c r="I742" s="201"/>
      <c r="J742" s="196"/>
      <c r="K742" s="196"/>
      <c r="L742" s="202"/>
      <c r="M742" s="203"/>
      <c r="N742" s="204"/>
      <c r="O742" s="204"/>
      <c r="P742" s="204"/>
      <c r="Q742" s="204"/>
      <c r="R742" s="204"/>
      <c r="S742" s="204"/>
      <c r="T742" s="205"/>
      <c r="AT742" s="206" t="s">
        <v>145</v>
      </c>
      <c r="AU742" s="206" t="s">
        <v>143</v>
      </c>
      <c r="AV742" s="13" t="s">
        <v>143</v>
      </c>
      <c r="AW742" s="13" t="s">
        <v>32</v>
      </c>
      <c r="AX742" s="13" t="s">
        <v>75</v>
      </c>
      <c r="AY742" s="206" t="s">
        <v>136</v>
      </c>
    </row>
    <row r="743" spans="1:65" s="13" customFormat="1" ht="11.25">
      <c r="B743" s="195"/>
      <c r="C743" s="196"/>
      <c r="D743" s="197" t="s">
        <v>145</v>
      </c>
      <c r="E743" s="198" t="s">
        <v>1</v>
      </c>
      <c r="F743" s="199" t="s">
        <v>1653</v>
      </c>
      <c r="G743" s="196"/>
      <c r="H743" s="200">
        <v>234.15199999999999</v>
      </c>
      <c r="I743" s="201"/>
      <c r="J743" s="196"/>
      <c r="K743" s="196"/>
      <c r="L743" s="202"/>
      <c r="M743" s="203"/>
      <c r="N743" s="204"/>
      <c r="O743" s="204"/>
      <c r="P743" s="204"/>
      <c r="Q743" s="204"/>
      <c r="R743" s="204"/>
      <c r="S743" s="204"/>
      <c r="T743" s="205"/>
      <c r="AT743" s="206" t="s">
        <v>145</v>
      </c>
      <c r="AU743" s="206" t="s">
        <v>143</v>
      </c>
      <c r="AV743" s="13" t="s">
        <v>143</v>
      </c>
      <c r="AW743" s="13" t="s">
        <v>32</v>
      </c>
      <c r="AX743" s="13" t="s">
        <v>75</v>
      </c>
      <c r="AY743" s="206" t="s">
        <v>136</v>
      </c>
    </row>
    <row r="744" spans="1:65" s="13" customFormat="1" ht="11.25">
      <c r="B744" s="195"/>
      <c r="C744" s="196"/>
      <c r="D744" s="197" t="s">
        <v>145</v>
      </c>
      <c r="E744" s="198" t="s">
        <v>1</v>
      </c>
      <c r="F744" s="199" t="s">
        <v>1654</v>
      </c>
      <c r="G744" s="196"/>
      <c r="H744" s="200">
        <v>205.50399999999999</v>
      </c>
      <c r="I744" s="201"/>
      <c r="J744" s="196"/>
      <c r="K744" s="196"/>
      <c r="L744" s="202"/>
      <c r="M744" s="203"/>
      <c r="N744" s="204"/>
      <c r="O744" s="204"/>
      <c r="P744" s="204"/>
      <c r="Q744" s="204"/>
      <c r="R744" s="204"/>
      <c r="S744" s="204"/>
      <c r="T744" s="205"/>
      <c r="AT744" s="206" t="s">
        <v>145</v>
      </c>
      <c r="AU744" s="206" t="s">
        <v>143</v>
      </c>
      <c r="AV744" s="13" t="s">
        <v>143</v>
      </c>
      <c r="AW744" s="13" t="s">
        <v>32</v>
      </c>
      <c r="AX744" s="13" t="s">
        <v>75</v>
      </c>
      <c r="AY744" s="206" t="s">
        <v>136</v>
      </c>
    </row>
    <row r="745" spans="1:65" s="14" customFormat="1" ht="11.25">
      <c r="B745" s="218"/>
      <c r="C745" s="219"/>
      <c r="D745" s="197" t="s">
        <v>145</v>
      </c>
      <c r="E745" s="220" t="s">
        <v>1</v>
      </c>
      <c r="F745" s="221" t="s">
        <v>243</v>
      </c>
      <c r="G745" s="219"/>
      <c r="H745" s="222">
        <v>1170.923</v>
      </c>
      <c r="I745" s="223"/>
      <c r="J745" s="219"/>
      <c r="K745" s="219"/>
      <c r="L745" s="224"/>
      <c r="M745" s="225"/>
      <c r="N745" s="226"/>
      <c r="O745" s="226"/>
      <c r="P745" s="226"/>
      <c r="Q745" s="226"/>
      <c r="R745" s="226"/>
      <c r="S745" s="226"/>
      <c r="T745" s="227"/>
      <c r="AT745" s="228" t="s">
        <v>145</v>
      </c>
      <c r="AU745" s="228" t="s">
        <v>143</v>
      </c>
      <c r="AV745" s="14" t="s">
        <v>142</v>
      </c>
      <c r="AW745" s="14" t="s">
        <v>32</v>
      </c>
      <c r="AX745" s="14" t="s">
        <v>14</v>
      </c>
      <c r="AY745" s="228" t="s">
        <v>136</v>
      </c>
    </row>
    <row r="746" spans="1:65" s="2" customFormat="1" ht="16.5" customHeight="1">
      <c r="A746" s="33"/>
      <c r="B746" s="34"/>
      <c r="C746" s="181" t="s">
        <v>1655</v>
      </c>
      <c r="D746" s="181" t="s">
        <v>138</v>
      </c>
      <c r="E746" s="182" t="s">
        <v>1656</v>
      </c>
      <c r="F746" s="183" t="s">
        <v>1657</v>
      </c>
      <c r="G746" s="184" t="s">
        <v>141</v>
      </c>
      <c r="H746" s="185">
        <v>268.63</v>
      </c>
      <c r="I746" s="186"/>
      <c r="J746" s="187">
        <f>ROUND(I746*H746,2)</f>
        <v>0</v>
      </c>
      <c r="K746" s="188"/>
      <c r="L746" s="38"/>
      <c r="M746" s="189" t="s">
        <v>1</v>
      </c>
      <c r="N746" s="190" t="s">
        <v>41</v>
      </c>
      <c r="O746" s="70"/>
      <c r="P746" s="191">
        <f>O746*H746</f>
        <v>0</v>
      </c>
      <c r="Q746" s="191">
        <v>0</v>
      </c>
      <c r="R746" s="191">
        <f>Q746*H746</f>
        <v>0</v>
      </c>
      <c r="S746" s="191">
        <v>0</v>
      </c>
      <c r="T746" s="192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193" t="s">
        <v>215</v>
      </c>
      <c r="AT746" s="193" t="s">
        <v>138</v>
      </c>
      <c r="AU746" s="193" t="s">
        <v>143</v>
      </c>
      <c r="AY746" s="16" t="s">
        <v>136</v>
      </c>
      <c r="BE746" s="194">
        <f>IF(N746="základní",J746,0)</f>
        <v>0</v>
      </c>
      <c r="BF746" s="194">
        <f>IF(N746="snížená",J746,0)</f>
        <v>0</v>
      </c>
      <c r="BG746" s="194">
        <f>IF(N746="zákl. přenesená",J746,0)</f>
        <v>0</v>
      </c>
      <c r="BH746" s="194">
        <f>IF(N746="sníž. přenesená",J746,0)</f>
        <v>0</v>
      </c>
      <c r="BI746" s="194">
        <f>IF(N746="nulová",J746,0)</f>
        <v>0</v>
      </c>
      <c r="BJ746" s="16" t="s">
        <v>143</v>
      </c>
      <c r="BK746" s="194">
        <f>ROUND(I746*H746,2)</f>
        <v>0</v>
      </c>
      <c r="BL746" s="16" t="s">
        <v>215</v>
      </c>
      <c r="BM746" s="193" t="s">
        <v>1658</v>
      </c>
    </row>
    <row r="747" spans="1:65" s="13" customFormat="1" ht="11.25">
      <c r="B747" s="195"/>
      <c r="C747" s="196"/>
      <c r="D747" s="197" t="s">
        <v>145</v>
      </c>
      <c r="E747" s="198" t="s">
        <v>1</v>
      </c>
      <c r="F747" s="199" t="s">
        <v>1659</v>
      </c>
      <c r="G747" s="196"/>
      <c r="H747" s="200">
        <v>268.63</v>
      </c>
      <c r="I747" s="201"/>
      <c r="J747" s="196"/>
      <c r="K747" s="196"/>
      <c r="L747" s="202"/>
      <c r="M747" s="203"/>
      <c r="N747" s="204"/>
      <c r="O747" s="204"/>
      <c r="P747" s="204"/>
      <c r="Q747" s="204"/>
      <c r="R747" s="204"/>
      <c r="S747" s="204"/>
      <c r="T747" s="205"/>
      <c r="AT747" s="206" t="s">
        <v>145</v>
      </c>
      <c r="AU747" s="206" t="s">
        <v>143</v>
      </c>
      <c r="AV747" s="13" t="s">
        <v>143</v>
      </c>
      <c r="AW747" s="13" t="s">
        <v>32</v>
      </c>
      <c r="AX747" s="13" t="s">
        <v>14</v>
      </c>
      <c r="AY747" s="206" t="s">
        <v>136</v>
      </c>
    </row>
    <row r="748" spans="1:65" s="2" customFormat="1" ht="16.5" customHeight="1">
      <c r="A748" s="33"/>
      <c r="B748" s="34"/>
      <c r="C748" s="207" t="s">
        <v>1660</v>
      </c>
      <c r="D748" s="207" t="s">
        <v>179</v>
      </c>
      <c r="E748" s="208" t="s">
        <v>1661</v>
      </c>
      <c r="F748" s="209" t="s">
        <v>1662</v>
      </c>
      <c r="G748" s="210" t="s">
        <v>141</v>
      </c>
      <c r="H748" s="211">
        <v>308.92500000000001</v>
      </c>
      <c r="I748" s="212"/>
      <c r="J748" s="213">
        <f>ROUND(I748*H748,2)</f>
        <v>0</v>
      </c>
      <c r="K748" s="214"/>
      <c r="L748" s="215"/>
      <c r="M748" s="216" t="s">
        <v>1</v>
      </c>
      <c r="N748" s="217" t="s">
        <v>41</v>
      </c>
      <c r="O748" s="70"/>
      <c r="P748" s="191">
        <f>O748*H748</f>
        <v>0</v>
      </c>
      <c r="Q748" s="191">
        <v>5.0000000000000002E-5</v>
      </c>
      <c r="R748" s="191">
        <f>Q748*H748</f>
        <v>1.5446250000000002E-2</v>
      </c>
      <c r="S748" s="191">
        <v>0</v>
      </c>
      <c r="T748" s="192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93" t="s">
        <v>301</v>
      </c>
      <c r="AT748" s="193" t="s">
        <v>179</v>
      </c>
      <c r="AU748" s="193" t="s">
        <v>143</v>
      </c>
      <c r="AY748" s="16" t="s">
        <v>136</v>
      </c>
      <c r="BE748" s="194">
        <f>IF(N748="základní",J748,0)</f>
        <v>0</v>
      </c>
      <c r="BF748" s="194">
        <f>IF(N748="snížená",J748,0)</f>
        <v>0</v>
      </c>
      <c r="BG748" s="194">
        <f>IF(N748="zákl. přenesená",J748,0)</f>
        <v>0</v>
      </c>
      <c r="BH748" s="194">
        <f>IF(N748="sníž. přenesená",J748,0)</f>
        <v>0</v>
      </c>
      <c r="BI748" s="194">
        <f>IF(N748="nulová",J748,0)</f>
        <v>0</v>
      </c>
      <c r="BJ748" s="16" t="s">
        <v>143</v>
      </c>
      <c r="BK748" s="194">
        <f>ROUND(I748*H748,2)</f>
        <v>0</v>
      </c>
      <c r="BL748" s="16" t="s">
        <v>215</v>
      </c>
      <c r="BM748" s="193" t="s">
        <v>1663</v>
      </c>
    </row>
    <row r="749" spans="1:65" s="13" customFormat="1" ht="11.25">
      <c r="B749" s="195"/>
      <c r="C749" s="196"/>
      <c r="D749" s="197" t="s">
        <v>145</v>
      </c>
      <c r="E749" s="196"/>
      <c r="F749" s="199" t="s">
        <v>1664</v>
      </c>
      <c r="G749" s="196"/>
      <c r="H749" s="200">
        <v>308.92500000000001</v>
      </c>
      <c r="I749" s="201"/>
      <c r="J749" s="196"/>
      <c r="K749" s="196"/>
      <c r="L749" s="202"/>
      <c r="M749" s="203"/>
      <c r="N749" s="204"/>
      <c r="O749" s="204"/>
      <c r="P749" s="204"/>
      <c r="Q749" s="204"/>
      <c r="R749" s="204"/>
      <c r="S749" s="204"/>
      <c r="T749" s="205"/>
      <c r="AT749" s="206" t="s">
        <v>145</v>
      </c>
      <c r="AU749" s="206" t="s">
        <v>143</v>
      </c>
      <c r="AV749" s="13" t="s">
        <v>143</v>
      </c>
      <c r="AW749" s="13" t="s">
        <v>4</v>
      </c>
      <c r="AX749" s="13" t="s">
        <v>14</v>
      </c>
      <c r="AY749" s="206" t="s">
        <v>136</v>
      </c>
    </row>
    <row r="750" spans="1:65" s="2" customFormat="1" ht="24.2" customHeight="1">
      <c r="A750" s="33"/>
      <c r="B750" s="34"/>
      <c r="C750" s="181" t="s">
        <v>1665</v>
      </c>
      <c r="D750" s="181" t="s">
        <v>138</v>
      </c>
      <c r="E750" s="182" t="s">
        <v>1666</v>
      </c>
      <c r="F750" s="183" t="s">
        <v>1667</v>
      </c>
      <c r="G750" s="184" t="s">
        <v>141</v>
      </c>
      <c r="H750" s="185">
        <v>1276.952</v>
      </c>
      <c r="I750" s="186"/>
      <c r="J750" s="187">
        <f>ROUND(I750*H750,2)</f>
        <v>0</v>
      </c>
      <c r="K750" s="188"/>
      <c r="L750" s="38"/>
      <c r="M750" s="189" t="s">
        <v>1</v>
      </c>
      <c r="N750" s="190" t="s">
        <v>41</v>
      </c>
      <c r="O750" s="70"/>
      <c r="P750" s="191">
        <f>O750*H750</f>
        <v>0</v>
      </c>
      <c r="Q750" s="191">
        <v>2.0000000000000001E-4</v>
      </c>
      <c r="R750" s="191">
        <f>Q750*H750</f>
        <v>0.25539040000000002</v>
      </c>
      <c r="S750" s="191">
        <v>0</v>
      </c>
      <c r="T750" s="192">
        <f>S750*H750</f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193" t="s">
        <v>215</v>
      </c>
      <c r="AT750" s="193" t="s">
        <v>138</v>
      </c>
      <c r="AU750" s="193" t="s">
        <v>143</v>
      </c>
      <c r="AY750" s="16" t="s">
        <v>136</v>
      </c>
      <c r="BE750" s="194">
        <f>IF(N750="základní",J750,0)</f>
        <v>0</v>
      </c>
      <c r="BF750" s="194">
        <f>IF(N750="snížená",J750,0)</f>
        <v>0</v>
      </c>
      <c r="BG750" s="194">
        <f>IF(N750="zákl. přenesená",J750,0)</f>
        <v>0</v>
      </c>
      <c r="BH750" s="194">
        <f>IF(N750="sníž. přenesená",J750,0)</f>
        <v>0</v>
      </c>
      <c r="BI750" s="194">
        <f>IF(N750="nulová",J750,0)</f>
        <v>0</v>
      </c>
      <c r="BJ750" s="16" t="s">
        <v>143</v>
      </c>
      <c r="BK750" s="194">
        <f>ROUND(I750*H750,2)</f>
        <v>0</v>
      </c>
      <c r="BL750" s="16" t="s">
        <v>215</v>
      </c>
      <c r="BM750" s="193" t="s">
        <v>1668</v>
      </c>
    </row>
    <row r="751" spans="1:65" s="13" customFormat="1" ht="11.25">
      <c r="B751" s="195"/>
      <c r="C751" s="196"/>
      <c r="D751" s="197" t="s">
        <v>145</v>
      </c>
      <c r="E751" s="198" t="s">
        <v>1</v>
      </c>
      <c r="F751" s="199" t="s">
        <v>1651</v>
      </c>
      <c r="G751" s="196"/>
      <c r="H751" s="200">
        <v>158.44200000000001</v>
      </c>
      <c r="I751" s="201"/>
      <c r="J751" s="196"/>
      <c r="K751" s="196"/>
      <c r="L751" s="202"/>
      <c r="M751" s="203"/>
      <c r="N751" s="204"/>
      <c r="O751" s="204"/>
      <c r="P751" s="204"/>
      <c r="Q751" s="204"/>
      <c r="R751" s="204"/>
      <c r="S751" s="204"/>
      <c r="T751" s="205"/>
      <c r="AT751" s="206" t="s">
        <v>145</v>
      </c>
      <c r="AU751" s="206" t="s">
        <v>143</v>
      </c>
      <c r="AV751" s="13" t="s">
        <v>143</v>
      </c>
      <c r="AW751" s="13" t="s">
        <v>32</v>
      </c>
      <c r="AX751" s="13" t="s">
        <v>75</v>
      </c>
      <c r="AY751" s="206" t="s">
        <v>136</v>
      </c>
    </row>
    <row r="752" spans="1:65" s="13" customFormat="1" ht="11.25">
      <c r="B752" s="195"/>
      <c r="C752" s="196"/>
      <c r="D752" s="197" t="s">
        <v>145</v>
      </c>
      <c r="E752" s="198" t="s">
        <v>1</v>
      </c>
      <c r="F752" s="199" t="s">
        <v>1652</v>
      </c>
      <c r="G752" s="196"/>
      <c r="H752" s="200">
        <v>572.82500000000005</v>
      </c>
      <c r="I752" s="201"/>
      <c r="J752" s="196"/>
      <c r="K752" s="196"/>
      <c r="L752" s="202"/>
      <c r="M752" s="203"/>
      <c r="N752" s="204"/>
      <c r="O752" s="204"/>
      <c r="P752" s="204"/>
      <c r="Q752" s="204"/>
      <c r="R752" s="204"/>
      <c r="S752" s="204"/>
      <c r="T752" s="205"/>
      <c r="AT752" s="206" t="s">
        <v>145</v>
      </c>
      <c r="AU752" s="206" t="s">
        <v>143</v>
      </c>
      <c r="AV752" s="13" t="s">
        <v>143</v>
      </c>
      <c r="AW752" s="13" t="s">
        <v>32</v>
      </c>
      <c r="AX752" s="13" t="s">
        <v>75</v>
      </c>
      <c r="AY752" s="206" t="s">
        <v>136</v>
      </c>
    </row>
    <row r="753" spans="1:65" s="13" customFormat="1" ht="11.25">
      <c r="B753" s="195"/>
      <c r="C753" s="196"/>
      <c r="D753" s="197" t="s">
        <v>145</v>
      </c>
      <c r="E753" s="198" t="s">
        <v>1</v>
      </c>
      <c r="F753" s="199" t="s">
        <v>1669</v>
      </c>
      <c r="G753" s="196"/>
      <c r="H753" s="200">
        <v>21.78</v>
      </c>
      <c r="I753" s="201"/>
      <c r="J753" s="196"/>
      <c r="K753" s="196"/>
      <c r="L753" s="202"/>
      <c r="M753" s="203"/>
      <c r="N753" s="204"/>
      <c r="O753" s="204"/>
      <c r="P753" s="204"/>
      <c r="Q753" s="204"/>
      <c r="R753" s="204"/>
      <c r="S753" s="204"/>
      <c r="T753" s="205"/>
      <c r="AT753" s="206" t="s">
        <v>145</v>
      </c>
      <c r="AU753" s="206" t="s">
        <v>143</v>
      </c>
      <c r="AV753" s="13" t="s">
        <v>143</v>
      </c>
      <c r="AW753" s="13" t="s">
        <v>32</v>
      </c>
      <c r="AX753" s="13" t="s">
        <v>75</v>
      </c>
      <c r="AY753" s="206" t="s">
        <v>136</v>
      </c>
    </row>
    <row r="754" spans="1:65" s="13" customFormat="1" ht="11.25">
      <c r="B754" s="195"/>
      <c r="C754" s="196"/>
      <c r="D754" s="197" t="s">
        <v>145</v>
      </c>
      <c r="E754" s="198" t="s">
        <v>1</v>
      </c>
      <c r="F754" s="199" t="s">
        <v>1670</v>
      </c>
      <c r="G754" s="196"/>
      <c r="H754" s="200">
        <v>318.40100000000001</v>
      </c>
      <c r="I754" s="201"/>
      <c r="J754" s="196"/>
      <c r="K754" s="196"/>
      <c r="L754" s="202"/>
      <c r="M754" s="203"/>
      <c r="N754" s="204"/>
      <c r="O754" s="204"/>
      <c r="P754" s="204"/>
      <c r="Q754" s="204"/>
      <c r="R754" s="204"/>
      <c r="S754" s="204"/>
      <c r="T754" s="205"/>
      <c r="AT754" s="206" t="s">
        <v>145</v>
      </c>
      <c r="AU754" s="206" t="s">
        <v>143</v>
      </c>
      <c r="AV754" s="13" t="s">
        <v>143</v>
      </c>
      <c r="AW754" s="13" t="s">
        <v>32</v>
      </c>
      <c r="AX754" s="13" t="s">
        <v>75</v>
      </c>
      <c r="AY754" s="206" t="s">
        <v>136</v>
      </c>
    </row>
    <row r="755" spans="1:65" s="13" customFormat="1" ht="11.25">
      <c r="B755" s="195"/>
      <c r="C755" s="196"/>
      <c r="D755" s="197" t="s">
        <v>145</v>
      </c>
      <c r="E755" s="198" t="s">
        <v>1</v>
      </c>
      <c r="F755" s="199" t="s">
        <v>1671</v>
      </c>
      <c r="G755" s="196"/>
      <c r="H755" s="200">
        <v>205.50399999999999</v>
      </c>
      <c r="I755" s="201"/>
      <c r="J755" s="196"/>
      <c r="K755" s="196"/>
      <c r="L755" s="202"/>
      <c r="M755" s="203"/>
      <c r="N755" s="204"/>
      <c r="O755" s="204"/>
      <c r="P755" s="204"/>
      <c r="Q755" s="204"/>
      <c r="R755" s="204"/>
      <c r="S755" s="204"/>
      <c r="T755" s="205"/>
      <c r="AT755" s="206" t="s">
        <v>145</v>
      </c>
      <c r="AU755" s="206" t="s">
        <v>143</v>
      </c>
      <c r="AV755" s="13" t="s">
        <v>143</v>
      </c>
      <c r="AW755" s="13" t="s">
        <v>32</v>
      </c>
      <c r="AX755" s="13" t="s">
        <v>75</v>
      </c>
      <c r="AY755" s="206" t="s">
        <v>136</v>
      </c>
    </row>
    <row r="756" spans="1:65" s="14" customFormat="1" ht="11.25">
      <c r="B756" s="218"/>
      <c r="C756" s="219"/>
      <c r="D756" s="197" t="s">
        <v>145</v>
      </c>
      <c r="E756" s="220" t="s">
        <v>1</v>
      </c>
      <c r="F756" s="221" t="s">
        <v>243</v>
      </c>
      <c r="G756" s="219"/>
      <c r="H756" s="222">
        <v>1276.952</v>
      </c>
      <c r="I756" s="223"/>
      <c r="J756" s="219"/>
      <c r="K756" s="219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145</v>
      </c>
      <c r="AU756" s="228" t="s">
        <v>143</v>
      </c>
      <c r="AV756" s="14" t="s">
        <v>142</v>
      </c>
      <c r="AW756" s="14" t="s">
        <v>32</v>
      </c>
      <c r="AX756" s="14" t="s">
        <v>14</v>
      </c>
      <c r="AY756" s="228" t="s">
        <v>136</v>
      </c>
    </row>
    <row r="757" spans="1:65" s="2" customFormat="1" ht="24.2" customHeight="1">
      <c r="A757" s="33"/>
      <c r="B757" s="34"/>
      <c r="C757" s="181" t="s">
        <v>1672</v>
      </c>
      <c r="D757" s="181" t="s">
        <v>138</v>
      </c>
      <c r="E757" s="182" t="s">
        <v>1673</v>
      </c>
      <c r="F757" s="183" t="s">
        <v>1674</v>
      </c>
      <c r="G757" s="184" t="s">
        <v>141</v>
      </c>
      <c r="H757" s="185">
        <v>1276.952</v>
      </c>
      <c r="I757" s="186"/>
      <c r="J757" s="187">
        <f>ROUND(I757*H757,2)</f>
        <v>0</v>
      </c>
      <c r="K757" s="188"/>
      <c r="L757" s="38"/>
      <c r="M757" s="189" t="s">
        <v>1</v>
      </c>
      <c r="N757" s="190" t="s">
        <v>41</v>
      </c>
      <c r="O757" s="70"/>
      <c r="P757" s="191">
        <f>O757*H757</f>
        <v>0</v>
      </c>
      <c r="Q757" s="191">
        <v>2.0000000000000001E-4</v>
      </c>
      <c r="R757" s="191">
        <f>Q757*H757</f>
        <v>0.25539040000000002</v>
      </c>
      <c r="S757" s="191">
        <v>0</v>
      </c>
      <c r="T757" s="192">
        <f>S757*H757</f>
        <v>0</v>
      </c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R757" s="193" t="s">
        <v>215</v>
      </c>
      <c r="AT757" s="193" t="s">
        <v>138</v>
      </c>
      <c r="AU757" s="193" t="s">
        <v>143</v>
      </c>
      <c r="AY757" s="16" t="s">
        <v>136</v>
      </c>
      <c r="BE757" s="194">
        <f>IF(N757="základní",J757,0)</f>
        <v>0</v>
      </c>
      <c r="BF757" s="194">
        <f>IF(N757="snížená",J757,0)</f>
        <v>0</v>
      </c>
      <c r="BG757" s="194">
        <f>IF(N757="zákl. přenesená",J757,0)</f>
        <v>0</v>
      </c>
      <c r="BH757" s="194">
        <f>IF(N757="sníž. přenesená",J757,0)</f>
        <v>0</v>
      </c>
      <c r="BI757" s="194">
        <f>IF(N757="nulová",J757,0)</f>
        <v>0</v>
      </c>
      <c r="BJ757" s="16" t="s">
        <v>143</v>
      </c>
      <c r="BK757" s="194">
        <f>ROUND(I757*H757,2)</f>
        <v>0</v>
      </c>
      <c r="BL757" s="16" t="s">
        <v>215</v>
      </c>
      <c r="BM757" s="193" t="s">
        <v>1675</v>
      </c>
    </row>
    <row r="758" spans="1:65" s="12" customFormat="1" ht="25.9" customHeight="1">
      <c r="B758" s="165"/>
      <c r="C758" s="166"/>
      <c r="D758" s="167" t="s">
        <v>74</v>
      </c>
      <c r="E758" s="168" t="s">
        <v>1676</v>
      </c>
      <c r="F758" s="168" t="s">
        <v>1677</v>
      </c>
      <c r="G758" s="166"/>
      <c r="H758" s="166"/>
      <c r="I758" s="169"/>
      <c r="J758" s="170">
        <f>BK758</f>
        <v>0</v>
      </c>
      <c r="K758" s="166"/>
      <c r="L758" s="171"/>
      <c r="M758" s="172"/>
      <c r="N758" s="173"/>
      <c r="O758" s="173"/>
      <c r="P758" s="174">
        <f>P759+P761+P763+P766+P768</f>
        <v>0</v>
      </c>
      <c r="Q758" s="173"/>
      <c r="R758" s="174">
        <f>R759+R761+R763+R766+R768</f>
        <v>0</v>
      </c>
      <c r="S758" s="173"/>
      <c r="T758" s="175">
        <f>T759+T761+T763+T766+T768</f>
        <v>0</v>
      </c>
      <c r="AR758" s="176" t="s">
        <v>160</v>
      </c>
      <c r="AT758" s="177" t="s">
        <v>74</v>
      </c>
      <c r="AU758" s="177" t="s">
        <v>75</v>
      </c>
      <c r="AY758" s="176" t="s">
        <v>136</v>
      </c>
      <c r="BK758" s="178">
        <f>BK759+BK761+BK763+BK766+BK768</f>
        <v>0</v>
      </c>
    </row>
    <row r="759" spans="1:65" s="12" customFormat="1" ht="22.9" customHeight="1">
      <c r="B759" s="165"/>
      <c r="C759" s="166"/>
      <c r="D759" s="167" t="s">
        <v>74</v>
      </c>
      <c r="E759" s="179" t="s">
        <v>1678</v>
      </c>
      <c r="F759" s="179" t="s">
        <v>1679</v>
      </c>
      <c r="G759" s="166"/>
      <c r="H759" s="166"/>
      <c r="I759" s="169"/>
      <c r="J759" s="180">
        <f>BK759</f>
        <v>0</v>
      </c>
      <c r="K759" s="166"/>
      <c r="L759" s="171"/>
      <c r="M759" s="172"/>
      <c r="N759" s="173"/>
      <c r="O759" s="173"/>
      <c r="P759" s="174">
        <f>P760</f>
        <v>0</v>
      </c>
      <c r="Q759" s="173"/>
      <c r="R759" s="174">
        <f>R760</f>
        <v>0</v>
      </c>
      <c r="S759" s="173"/>
      <c r="T759" s="175">
        <f>T760</f>
        <v>0</v>
      </c>
      <c r="AR759" s="176" t="s">
        <v>160</v>
      </c>
      <c r="AT759" s="177" t="s">
        <v>74</v>
      </c>
      <c r="AU759" s="177" t="s">
        <v>14</v>
      </c>
      <c r="AY759" s="176" t="s">
        <v>136</v>
      </c>
      <c r="BK759" s="178">
        <f>BK760</f>
        <v>0</v>
      </c>
    </row>
    <row r="760" spans="1:65" s="2" customFormat="1" ht="24.2" customHeight="1">
      <c r="A760" s="33"/>
      <c r="B760" s="34"/>
      <c r="C760" s="181" t="s">
        <v>1680</v>
      </c>
      <c r="D760" s="181" t="s">
        <v>138</v>
      </c>
      <c r="E760" s="182" t="s">
        <v>1681</v>
      </c>
      <c r="F760" s="183" t="s">
        <v>1682</v>
      </c>
      <c r="G760" s="184" t="s">
        <v>1683</v>
      </c>
      <c r="H760" s="185">
        <v>1</v>
      </c>
      <c r="I760" s="186"/>
      <c r="J760" s="187">
        <f>ROUND(I760*H760,2)</f>
        <v>0</v>
      </c>
      <c r="K760" s="188"/>
      <c r="L760" s="38"/>
      <c r="M760" s="189" t="s">
        <v>1</v>
      </c>
      <c r="N760" s="190" t="s">
        <v>41</v>
      </c>
      <c r="O760" s="70"/>
      <c r="P760" s="191">
        <f>O760*H760</f>
        <v>0</v>
      </c>
      <c r="Q760" s="191">
        <v>0</v>
      </c>
      <c r="R760" s="191">
        <f>Q760*H760</f>
        <v>0</v>
      </c>
      <c r="S760" s="191">
        <v>0</v>
      </c>
      <c r="T760" s="192">
        <f>S760*H760</f>
        <v>0</v>
      </c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R760" s="193" t="s">
        <v>1684</v>
      </c>
      <c r="AT760" s="193" t="s">
        <v>138</v>
      </c>
      <c r="AU760" s="193" t="s">
        <v>143</v>
      </c>
      <c r="AY760" s="16" t="s">
        <v>136</v>
      </c>
      <c r="BE760" s="194">
        <f>IF(N760="základní",J760,0)</f>
        <v>0</v>
      </c>
      <c r="BF760" s="194">
        <f>IF(N760="snížená",J760,0)</f>
        <v>0</v>
      </c>
      <c r="BG760" s="194">
        <f>IF(N760="zákl. přenesená",J760,0)</f>
        <v>0</v>
      </c>
      <c r="BH760" s="194">
        <f>IF(N760="sníž. přenesená",J760,0)</f>
        <v>0</v>
      </c>
      <c r="BI760" s="194">
        <f>IF(N760="nulová",J760,0)</f>
        <v>0</v>
      </c>
      <c r="BJ760" s="16" t="s">
        <v>143</v>
      </c>
      <c r="BK760" s="194">
        <f>ROUND(I760*H760,2)</f>
        <v>0</v>
      </c>
      <c r="BL760" s="16" t="s">
        <v>1684</v>
      </c>
      <c r="BM760" s="193" t="s">
        <v>1685</v>
      </c>
    </row>
    <row r="761" spans="1:65" s="12" customFormat="1" ht="22.9" customHeight="1">
      <c r="B761" s="165"/>
      <c r="C761" s="166"/>
      <c r="D761" s="167" t="s">
        <v>74</v>
      </c>
      <c r="E761" s="179" t="s">
        <v>1686</v>
      </c>
      <c r="F761" s="179" t="s">
        <v>1687</v>
      </c>
      <c r="G761" s="166"/>
      <c r="H761" s="166"/>
      <c r="I761" s="169"/>
      <c r="J761" s="180">
        <f>BK761</f>
        <v>0</v>
      </c>
      <c r="K761" s="166"/>
      <c r="L761" s="171"/>
      <c r="M761" s="172"/>
      <c r="N761" s="173"/>
      <c r="O761" s="173"/>
      <c r="P761" s="174">
        <f>P762</f>
        <v>0</v>
      </c>
      <c r="Q761" s="173"/>
      <c r="R761" s="174">
        <f>R762</f>
        <v>0</v>
      </c>
      <c r="S761" s="173"/>
      <c r="T761" s="175">
        <f>T762</f>
        <v>0</v>
      </c>
      <c r="AR761" s="176" t="s">
        <v>160</v>
      </c>
      <c r="AT761" s="177" t="s">
        <v>74</v>
      </c>
      <c r="AU761" s="177" t="s">
        <v>14</v>
      </c>
      <c r="AY761" s="176" t="s">
        <v>136</v>
      </c>
      <c r="BK761" s="178">
        <f>BK762</f>
        <v>0</v>
      </c>
    </row>
    <row r="762" spans="1:65" s="2" customFormat="1" ht="21.75" customHeight="1">
      <c r="A762" s="33"/>
      <c r="B762" s="34"/>
      <c r="C762" s="181" t="s">
        <v>1688</v>
      </c>
      <c r="D762" s="181" t="s">
        <v>138</v>
      </c>
      <c r="E762" s="182" t="s">
        <v>1689</v>
      </c>
      <c r="F762" s="183" t="s">
        <v>1690</v>
      </c>
      <c r="G762" s="184" t="s">
        <v>1683</v>
      </c>
      <c r="H762" s="185">
        <v>1</v>
      </c>
      <c r="I762" s="186"/>
      <c r="J762" s="187">
        <f>ROUND(I762*H762,2)</f>
        <v>0</v>
      </c>
      <c r="K762" s="188"/>
      <c r="L762" s="38"/>
      <c r="M762" s="189" t="s">
        <v>1</v>
      </c>
      <c r="N762" s="190" t="s">
        <v>41</v>
      </c>
      <c r="O762" s="70"/>
      <c r="P762" s="191">
        <f>O762*H762</f>
        <v>0</v>
      </c>
      <c r="Q762" s="191">
        <v>0</v>
      </c>
      <c r="R762" s="191">
        <f>Q762*H762</f>
        <v>0</v>
      </c>
      <c r="S762" s="191">
        <v>0</v>
      </c>
      <c r="T762" s="192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93" t="s">
        <v>1684</v>
      </c>
      <c r="AT762" s="193" t="s">
        <v>138</v>
      </c>
      <c r="AU762" s="193" t="s">
        <v>143</v>
      </c>
      <c r="AY762" s="16" t="s">
        <v>136</v>
      </c>
      <c r="BE762" s="194">
        <f>IF(N762="základní",J762,0)</f>
        <v>0</v>
      </c>
      <c r="BF762" s="194">
        <f>IF(N762="snížená",J762,0)</f>
        <v>0</v>
      </c>
      <c r="BG762" s="194">
        <f>IF(N762="zákl. přenesená",J762,0)</f>
        <v>0</v>
      </c>
      <c r="BH762" s="194">
        <f>IF(N762="sníž. přenesená",J762,0)</f>
        <v>0</v>
      </c>
      <c r="BI762" s="194">
        <f>IF(N762="nulová",J762,0)</f>
        <v>0</v>
      </c>
      <c r="BJ762" s="16" t="s">
        <v>143</v>
      </c>
      <c r="BK762" s="194">
        <f>ROUND(I762*H762,2)</f>
        <v>0</v>
      </c>
      <c r="BL762" s="16" t="s">
        <v>1684</v>
      </c>
      <c r="BM762" s="193" t="s">
        <v>1691</v>
      </c>
    </row>
    <row r="763" spans="1:65" s="12" customFormat="1" ht="22.9" customHeight="1">
      <c r="B763" s="165"/>
      <c r="C763" s="166"/>
      <c r="D763" s="167" t="s">
        <v>74</v>
      </c>
      <c r="E763" s="179" t="s">
        <v>1692</v>
      </c>
      <c r="F763" s="179" t="s">
        <v>1693</v>
      </c>
      <c r="G763" s="166"/>
      <c r="H763" s="166"/>
      <c r="I763" s="169"/>
      <c r="J763" s="180">
        <f>BK763</f>
        <v>0</v>
      </c>
      <c r="K763" s="166"/>
      <c r="L763" s="171"/>
      <c r="M763" s="172"/>
      <c r="N763" s="173"/>
      <c r="O763" s="173"/>
      <c r="P763" s="174">
        <f>SUM(P764:P765)</f>
        <v>0</v>
      </c>
      <c r="Q763" s="173"/>
      <c r="R763" s="174">
        <f>SUM(R764:R765)</f>
        <v>0</v>
      </c>
      <c r="S763" s="173"/>
      <c r="T763" s="175">
        <f>SUM(T764:T765)</f>
        <v>0</v>
      </c>
      <c r="AR763" s="176" t="s">
        <v>160</v>
      </c>
      <c r="AT763" s="177" t="s">
        <v>74</v>
      </c>
      <c r="AU763" s="177" t="s">
        <v>14</v>
      </c>
      <c r="AY763" s="176" t="s">
        <v>136</v>
      </c>
      <c r="BK763" s="178">
        <f>SUM(BK764:BK765)</f>
        <v>0</v>
      </c>
    </row>
    <row r="764" spans="1:65" s="2" customFormat="1" ht="16.5" customHeight="1">
      <c r="A764" s="33"/>
      <c r="B764" s="34"/>
      <c r="C764" s="181" t="s">
        <v>1694</v>
      </c>
      <c r="D764" s="181" t="s">
        <v>138</v>
      </c>
      <c r="E764" s="182" t="s">
        <v>1695</v>
      </c>
      <c r="F764" s="183" t="s">
        <v>1696</v>
      </c>
      <c r="G764" s="184" t="s">
        <v>1683</v>
      </c>
      <c r="H764" s="185">
        <v>1</v>
      </c>
      <c r="I764" s="186"/>
      <c r="J764" s="187">
        <f>ROUND(I764*H764,2)</f>
        <v>0</v>
      </c>
      <c r="K764" s="188"/>
      <c r="L764" s="38"/>
      <c r="M764" s="189" t="s">
        <v>1</v>
      </c>
      <c r="N764" s="190" t="s">
        <v>41</v>
      </c>
      <c r="O764" s="70"/>
      <c r="P764" s="191">
        <f>O764*H764</f>
        <v>0</v>
      </c>
      <c r="Q764" s="191">
        <v>0</v>
      </c>
      <c r="R764" s="191">
        <f>Q764*H764</f>
        <v>0</v>
      </c>
      <c r="S764" s="191">
        <v>0</v>
      </c>
      <c r="T764" s="192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193" t="s">
        <v>1684</v>
      </c>
      <c r="AT764" s="193" t="s">
        <v>138</v>
      </c>
      <c r="AU764" s="193" t="s">
        <v>143</v>
      </c>
      <c r="AY764" s="16" t="s">
        <v>136</v>
      </c>
      <c r="BE764" s="194">
        <f>IF(N764="základní",J764,0)</f>
        <v>0</v>
      </c>
      <c r="BF764" s="194">
        <f>IF(N764="snížená",J764,0)</f>
        <v>0</v>
      </c>
      <c r="BG764" s="194">
        <f>IF(N764="zákl. přenesená",J764,0)</f>
        <v>0</v>
      </c>
      <c r="BH764" s="194">
        <f>IF(N764="sníž. přenesená",J764,0)</f>
        <v>0</v>
      </c>
      <c r="BI764" s="194">
        <f>IF(N764="nulová",J764,0)</f>
        <v>0</v>
      </c>
      <c r="BJ764" s="16" t="s">
        <v>143</v>
      </c>
      <c r="BK764" s="194">
        <f>ROUND(I764*H764,2)</f>
        <v>0</v>
      </c>
      <c r="BL764" s="16" t="s">
        <v>1684</v>
      </c>
      <c r="BM764" s="193" t="s">
        <v>1697</v>
      </c>
    </row>
    <row r="765" spans="1:65" s="2" customFormat="1" ht="16.5" customHeight="1">
      <c r="A765" s="33"/>
      <c r="B765" s="34"/>
      <c r="C765" s="181" t="s">
        <v>1698</v>
      </c>
      <c r="D765" s="181" t="s">
        <v>138</v>
      </c>
      <c r="E765" s="182" t="s">
        <v>1699</v>
      </c>
      <c r="F765" s="183" t="s">
        <v>1700</v>
      </c>
      <c r="G765" s="184" t="s">
        <v>1683</v>
      </c>
      <c r="H765" s="185">
        <v>1</v>
      </c>
      <c r="I765" s="186"/>
      <c r="J765" s="187">
        <f>ROUND(I765*H765,2)</f>
        <v>0</v>
      </c>
      <c r="K765" s="188"/>
      <c r="L765" s="38"/>
      <c r="M765" s="189" t="s">
        <v>1</v>
      </c>
      <c r="N765" s="190" t="s">
        <v>41</v>
      </c>
      <c r="O765" s="70"/>
      <c r="P765" s="191">
        <f>O765*H765</f>
        <v>0</v>
      </c>
      <c r="Q765" s="191">
        <v>0</v>
      </c>
      <c r="R765" s="191">
        <f>Q765*H765</f>
        <v>0</v>
      </c>
      <c r="S765" s="191">
        <v>0</v>
      </c>
      <c r="T765" s="192">
        <f>S765*H765</f>
        <v>0</v>
      </c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R765" s="193" t="s">
        <v>1684</v>
      </c>
      <c r="AT765" s="193" t="s">
        <v>138</v>
      </c>
      <c r="AU765" s="193" t="s">
        <v>143</v>
      </c>
      <c r="AY765" s="16" t="s">
        <v>136</v>
      </c>
      <c r="BE765" s="194">
        <f>IF(N765="základní",J765,0)</f>
        <v>0</v>
      </c>
      <c r="BF765" s="194">
        <f>IF(N765="snížená",J765,0)</f>
        <v>0</v>
      </c>
      <c r="BG765" s="194">
        <f>IF(N765="zákl. přenesená",J765,0)</f>
        <v>0</v>
      </c>
      <c r="BH765" s="194">
        <f>IF(N765="sníž. přenesená",J765,0)</f>
        <v>0</v>
      </c>
      <c r="BI765" s="194">
        <f>IF(N765="nulová",J765,0)</f>
        <v>0</v>
      </c>
      <c r="BJ765" s="16" t="s">
        <v>143</v>
      </c>
      <c r="BK765" s="194">
        <f>ROUND(I765*H765,2)</f>
        <v>0</v>
      </c>
      <c r="BL765" s="16" t="s">
        <v>1684</v>
      </c>
      <c r="BM765" s="193" t="s">
        <v>1701</v>
      </c>
    </row>
    <row r="766" spans="1:65" s="12" customFormat="1" ht="22.9" customHeight="1">
      <c r="B766" s="165"/>
      <c r="C766" s="166"/>
      <c r="D766" s="167" t="s">
        <v>74</v>
      </c>
      <c r="E766" s="179" t="s">
        <v>1702</v>
      </c>
      <c r="F766" s="179" t="s">
        <v>1703</v>
      </c>
      <c r="G766" s="166"/>
      <c r="H766" s="166"/>
      <c r="I766" s="169"/>
      <c r="J766" s="180">
        <f>BK766</f>
        <v>0</v>
      </c>
      <c r="K766" s="166"/>
      <c r="L766" s="171"/>
      <c r="M766" s="172"/>
      <c r="N766" s="173"/>
      <c r="O766" s="173"/>
      <c r="P766" s="174">
        <f>P767</f>
        <v>0</v>
      </c>
      <c r="Q766" s="173"/>
      <c r="R766" s="174">
        <f>R767</f>
        <v>0</v>
      </c>
      <c r="S766" s="173"/>
      <c r="T766" s="175">
        <f>T767</f>
        <v>0</v>
      </c>
      <c r="AR766" s="176" t="s">
        <v>160</v>
      </c>
      <c r="AT766" s="177" t="s">
        <v>74</v>
      </c>
      <c r="AU766" s="177" t="s">
        <v>14</v>
      </c>
      <c r="AY766" s="176" t="s">
        <v>136</v>
      </c>
      <c r="BK766" s="178">
        <f>BK767</f>
        <v>0</v>
      </c>
    </row>
    <row r="767" spans="1:65" s="2" customFormat="1" ht="16.5" customHeight="1">
      <c r="A767" s="33"/>
      <c r="B767" s="34"/>
      <c r="C767" s="181" t="s">
        <v>1704</v>
      </c>
      <c r="D767" s="181" t="s">
        <v>138</v>
      </c>
      <c r="E767" s="182" t="s">
        <v>1705</v>
      </c>
      <c r="F767" s="183" t="s">
        <v>1706</v>
      </c>
      <c r="G767" s="184" t="s">
        <v>1683</v>
      </c>
      <c r="H767" s="185">
        <v>1</v>
      </c>
      <c r="I767" s="186"/>
      <c r="J767" s="187">
        <f>ROUND(I767*H767,2)</f>
        <v>0</v>
      </c>
      <c r="K767" s="188"/>
      <c r="L767" s="38"/>
      <c r="M767" s="189" t="s">
        <v>1</v>
      </c>
      <c r="N767" s="190" t="s">
        <v>41</v>
      </c>
      <c r="O767" s="70"/>
      <c r="P767" s="191">
        <f>O767*H767</f>
        <v>0</v>
      </c>
      <c r="Q767" s="191">
        <v>0</v>
      </c>
      <c r="R767" s="191">
        <f>Q767*H767</f>
        <v>0</v>
      </c>
      <c r="S767" s="191">
        <v>0</v>
      </c>
      <c r="T767" s="192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193" t="s">
        <v>1684</v>
      </c>
      <c r="AT767" s="193" t="s">
        <v>138</v>
      </c>
      <c r="AU767" s="193" t="s">
        <v>143</v>
      </c>
      <c r="AY767" s="16" t="s">
        <v>136</v>
      </c>
      <c r="BE767" s="194">
        <f>IF(N767="základní",J767,0)</f>
        <v>0</v>
      </c>
      <c r="BF767" s="194">
        <f>IF(N767="snížená",J767,0)</f>
        <v>0</v>
      </c>
      <c r="BG767" s="194">
        <f>IF(N767="zákl. přenesená",J767,0)</f>
        <v>0</v>
      </c>
      <c r="BH767" s="194">
        <f>IF(N767="sníž. přenesená",J767,0)</f>
        <v>0</v>
      </c>
      <c r="BI767" s="194">
        <f>IF(N767="nulová",J767,0)</f>
        <v>0</v>
      </c>
      <c r="BJ767" s="16" t="s">
        <v>143</v>
      </c>
      <c r="BK767" s="194">
        <f>ROUND(I767*H767,2)</f>
        <v>0</v>
      </c>
      <c r="BL767" s="16" t="s">
        <v>1684</v>
      </c>
      <c r="BM767" s="193" t="s">
        <v>1707</v>
      </c>
    </row>
    <row r="768" spans="1:65" s="12" customFormat="1" ht="22.9" customHeight="1">
      <c r="B768" s="165"/>
      <c r="C768" s="166"/>
      <c r="D768" s="167" t="s">
        <v>74</v>
      </c>
      <c r="E768" s="179" t="s">
        <v>1708</v>
      </c>
      <c r="F768" s="179" t="s">
        <v>1709</v>
      </c>
      <c r="G768" s="166"/>
      <c r="H768" s="166"/>
      <c r="I768" s="169"/>
      <c r="J768" s="180">
        <f>BK768</f>
        <v>0</v>
      </c>
      <c r="K768" s="166"/>
      <c r="L768" s="171"/>
      <c r="M768" s="172"/>
      <c r="N768" s="173"/>
      <c r="O768" s="173"/>
      <c r="P768" s="174">
        <f>P769</f>
        <v>0</v>
      </c>
      <c r="Q768" s="173"/>
      <c r="R768" s="174">
        <f>R769</f>
        <v>0</v>
      </c>
      <c r="S768" s="173"/>
      <c r="T768" s="175">
        <f>T769</f>
        <v>0</v>
      </c>
      <c r="AR768" s="176" t="s">
        <v>160</v>
      </c>
      <c r="AT768" s="177" t="s">
        <v>74</v>
      </c>
      <c r="AU768" s="177" t="s">
        <v>14</v>
      </c>
      <c r="AY768" s="176" t="s">
        <v>136</v>
      </c>
      <c r="BK768" s="178">
        <f>BK769</f>
        <v>0</v>
      </c>
    </row>
    <row r="769" spans="1:65" s="2" customFormat="1" ht="16.5" customHeight="1">
      <c r="A769" s="33"/>
      <c r="B769" s="34"/>
      <c r="C769" s="181" t="s">
        <v>1710</v>
      </c>
      <c r="D769" s="181" t="s">
        <v>138</v>
      </c>
      <c r="E769" s="182" t="s">
        <v>1711</v>
      </c>
      <c r="F769" s="183" t="s">
        <v>1709</v>
      </c>
      <c r="G769" s="184" t="s">
        <v>1683</v>
      </c>
      <c r="H769" s="185">
        <v>1</v>
      </c>
      <c r="I769" s="186"/>
      <c r="J769" s="187">
        <f>ROUND(I769*H769,2)</f>
        <v>0</v>
      </c>
      <c r="K769" s="188"/>
      <c r="L769" s="38"/>
      <c r="M769" s="230" t="s">
        <v>1</v>
      </c>
      <c r="N769" s="231" t="s">
        <v>41</v>
      </c>
      <c r="O769" s="232"/>
      <c r="P769" s="233">
        <f>O769*H769</f>
        <v>0</v>
      </c>
      <c r="Q769" s="233">
        <v>0</v>
      </c>
      <c r="R769" s="233">
        <f>Q769*H769</f>
        <v>0</v>
      </c>
      <c r="S769" s="233">
        <v>0</v>
      </c>
      <c r="T769" s="234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93" t="s">
        <v>1684</v>
      </c>
      <c r="AT769" s="193" t="s">
        <v>138</v>
      </c>
      <c r="AU769" s="193" t="s">
        <v>143</v>
      </c>
      <c r="AY769" s="16" t="s">
        <v>136</v>
      </c>
      <c r="BE769" s="194">
        <f>IF(N769="základní",J769,0)</f>
        <v>0</v>
      </c>
      <c r="BF769" s="194">
        <f>IF(N769="snížená",J769,0)</f>
        <v>0</v>
      </c>
      <c r="BG769" s="194">
        <f>IF(N769="zákl. přenesená",J769,0)</f>
        <v>0</v>
      </c>
      <c r="BH769" s="194">
        <f>IF(N769="sníž. přenesená",J769,0)</f>
        <v>0</v>
      </c>
      <c r="BI769" s="194">
        <f>IF(N769="nulová",J769,0)</f>
        <v>0</v>
      </c>
      <c r="BJ769" s="16" t="s">
        <v>143</v>
      </c>
      <c r="BK769" s="194">
        <f>ROUND(I769*H769,2)</f>
        <v>0</v>
      </c>
      <c r="BL769" s="16" t="s">
        <v>1684</v>
      </c>
      <c r="BM769" s="193" t="s">
        <v>1712</v>
      </c>
    </row>
    <row r="770" spans="1:65" s="2" customFormat="1" ht="6.95" customHeight="1">
      <c r="A770" s="33"/>
      <c r="B770" s="53"/>
      <c r="C770" s="54"/>
      <c r="D770" s="54"/>
      <c r="E770" s="54"/>
      <c r="F770" s="54"/>
      <c r="G770" s="54"/>
      <c r="H770" s="54"/>
      <c r="I770" s="54"/>
      <c r="J770" s="54"/>
      <c r="K770" s="54"/>
      <c r="L770" s="38"/>
      <c r="M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</row>
  </sheetData>
  <sheetProtection algorithmName="SHA-512" hashValue="oznDIVj/zebcIQvTv6YwyMSP8otT9fT4S6dGRDxGUPD8ph1pBC0LQIT/PKhkfuV3Kzcne0wavQLTKC9HS4tO8Q==" saltValue="f+2E8D5UhDrcqLTYyW7anR82hj6B0jz8bNY6SGXEEFmgVO/CN6/Qj/hF6+IhUtRNEwz3OdC5/iTGb8AtrIgx0w==" spinCount="100000" sheet="1" objects="1" scenarios="1" formatColumns="0" formatRows="0" autoFilter="0"/>
  <autoFilter ref="C145:K769"/>
  <mergeCells count="6">
    <mergeCell ref="L2:V2"/>
    <mergeCell ref="E7:H7"/>
    <mergeCell ref="E16:H16"/>
    <mergeCell ref="E25:H25"/>
    <mergeCell ref="E85:H85"/>
    <mergeCell ref="E138:H13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1 - BD Abramovova č.1588-...</vt:lpstr>
      <vt:lpstr>'1 - BD Abramovova č.1588-...'!Názvy_tisku</vt:lpstr>
      <vt:lpstr>'Rekapitulace stavby'!Názvy_tisku</vt:lpstr>
      <vt:lpstr>'1 - BD Abramovova č.1588-...'!Oblast_tisku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Ricka</dc:creator>
  <cp:lastModifiedBy>Pustelníková Tereza</cp:lastModifiedBy>
  <dcterms:created xsi:type="dcterms:W3CDTF">2023-11-07T12:06:50Z</dcterms:created>
  <dcterms:modified xsi:type="dcterms:W3CDTF">2023-11-08T09:31:37Z</dcterms:modified>
</cp:coreProperties>
</file>